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R:\Will Chivell\DBP 26 - 30\Capex\Revised Proposal\Final Capex Response Documents\"/>
    </mc:Choice>
  </mc:AlternateContent>
  <xr:revisionPtr revIDLastSave="0" documentId="13_ncr:1_{FA636940-9252-4CF9-B661-EC7EBB9CD6B3}" xr6:coauthVersionLast="47" xr6:coauthVersionMax="47" xr10:uidLastSave="{00000000-0000-0000-0000-000000000000}"/>
  <bookViews>
    <workbookView xWindow="-120" yWindow="-120" windowWidth="29040" windowHeight="15720" xr2:uid="{21B6F2DF-538A-4B85-B62A-D747FFFB47BA}"/>
  </bookViews>
  <sheets>
    <sheet name="Cover Sheet" sheetId="15" r:id="rId1"/>
    <sheet name="Labour cost esc" sheetId="4" r:id="rId2"/>
    <sheet name="Capex calcs historical included" sheetId="10" r:id="rId3"/>
    <sheet name="Schedule of variance" sheetId="12" state="hidden" r:id="rId4"/>
    <sheet name="Tariff Model Input" sheetId="20" r:id="rId5"/>
    <sheet name="Spend by Business Case" sheetId="11" r:id="rId6"/>
    <sheet name="Spend by Asset Class" sheetId="14" r:id="rId7"/>
    <sheet name="Spend by Vision Driver" sheetId="16" r:id="rId8"/>
    <sheet name="Charts &amp; Tables" sheetId="19" r:id="rId9"/>
  </sheets>
  <externalReferences>
    <externalReference r:id="rId10"/>
    <externalReference r:id="rId11"/>
    <externalReference r:id="rId12"/>
  </externalReferences>
  <definedNames>
    <definedName name="_Fill" hidden="1">#REF!</definedName>
    <definedName name="_xlnm._FilterDatabase" localSheetId="2" hidden="1">'Capex calcs historical included'!$A$4:$BN$4</definedName>
    <definedName name="_xlnm._FilterDatabase" localSheetId="3" hidden="1">'Schedule of variance'!$A$4:$I$477</definedName>
    <definedName name="_xlnm._FilterDatabase" localSheetId="5" hidden="1">'Spend by Business Case'!$A$4:$AQ$31</definedName>
    <definedName name="_Key1" hidden="1">#REF!</definedName>
    <definedName name="_Key2" hidden="1">#REF!</definedName>
    <definedName name="_Order1" hidden="1">255</definedName>
    <definedName name="_Order2" hidden="1">255</definedName>
    <definedName name="AA4projects">#REF!</definedName>
    <definedName name="AA5projects">#REF!</definedName>
    <definedName name="BizCases">#REF!</definedName>
    <definedName name="coded" hidden="1">#REF!</definedName>
    <definedName name="consoldata">#REF!</definedName>
    <definedName name="discipline">#REF!</definedName>
    <definedName name="expensetype">#REF!</definedName>
    <definedName name="FCperiod">#REF!</definedName>
    <definedName name="hardcoded" hidden="1">#REF!</definedName>
    <definedName name="kimcopy" hidden="1">#REF!</definedName>
    <definedName name="lnk020712091501" localSheetId="8" hidden="1">'[1]Output - overview'!#REF!</definedName>
    <definedName name="lnk020712091501" localSheetId="7" hidden="1">'[1]Output - overview'!#REF!</definedName>
    <definedName name="lnk020712091501" localSheetId="4" hidden="1">'[1]Output - overview'!#REF!</definedName>
    <definedName name="lnk020712091501" hidden="1">#REF!</definedName>
    <definedName name="lnk020712112410" localSheetId="8" hidden="1">[2]Variables!#REF!</definedName>
    <definedName name="lnk020712112410" localSheetId="7" hidden="1">[2]Variables!#REF!</definedName>
    <definedName name="lnk020712112410" localSheetId="4" hidden="1">[2]Variables!#REF!</definedName>
    <definedName name="lnk020712112410" hidden="1">#REF!</definedName>
    <definedName name="lnk030712164910" localSheetId="8" hidden="1">'[2]Input - RRM'!#REF!</definedName>
    <definedName name="lnk030712164910" localSheetId="7" hidden="1">'[2]Input - RRM'!#REF!</definedName>
    <definedName name="lnk030712164910" localSheetId="4" hidden="1">'[2]Input - RRM'!#REF!</definedName>
    <definedName name="lnk030712164910" hidden="1">#REF!</definedName>
    <definedName name="lnk050712093357" localSheetId="8" hidden="1">'[2]Input - RRM'!#REF!</definedName>
    <definedName name="lnk050712093357" localSheetId="7" hidden="1">'[2]Input - RRM'!#REF!</definedName>
    <definedName name="lnk050712093357" localSheetId="4" hidden="1">'[2]Input - RRM'!#REF!</definedName>
    <definedName name="lnk050712093357" hidden="1">#REF!</definedName>
    <definedName name="lnk050712103047" localSheetId="8" hidden="1">'[2]Input - RRM'!#REF!</definedName>
    <definedName name="lnk050712103047" localSheetId="7" hidden="1">'[2]Input - RRM'!#REF!</definedName>
    <definedName name="lnk050712103047" localSheetId="4" hidden="1">'[2]Input - RRM'!#REF!</definedName>
    <definedName name="lnk050712103047" hidden="1">#REF!</definedName>
    <definedName name="lnk050712151257" localSheetId="8" hidden="1">'[2]Input - RRM'!#REF!</definedName>
    <definedName name="lnk050712151257" localSheetId="7" hidden="1">'[2]Input - RRM'!#REF!</definedName>
    <definedName name="lnk050712151257" localSheetId="4" hidden="1">'[2]Input - RRM'!#REF!</definedName>
    <definedName name="lnk050712151257" hidden="1">#REF!</definedName>
    <definedName name="lnk050712163840" localSheetId="8" hidden="1">'[2]Input - RRM'!#REF!</definedName>
    <definedName name="lnk050712163840" localSheetId="7" hidden="1">'[2]Input - RRM'!#REF!</definedName>
    <definedName name="lnk050712163840" localSheetId="4" hidden="1">'[2]Input - RRM'!#REF!</definedName>
    <definedName name="lnk050712163840" hidden="1">#REF!</definedName>
    <definedName name="lnk050712164107" localSheetId="8" hidden="1">'[2]Input - RRM'!#REF!</definedName>
    <definedName name="lnk050712164107" localSheetId="7" hidden="1">'[2]Input - RRM'!#REF!</definedName>
    <definedName name="lnk050712164107" localSheetId="4" hidden="1">'[2]Input - RRM'!#REF!</definedName>
    <definedName name="lnk050712164107" hidden="1">#REF!</definedName>
    <definedName name="lnk060712094852" localSheetId="8" hidden="1">'[2]Non-Cap'!#REF!</definedName>
    <definedName name="lnk060712094852" localSheetId="7" hidden="1">'[2]Non-Cap'!#REF!</definedName>
    <definedName name="lnk060712094852" localSheetId="4" hidden="1">'[2]Non-Cap'!#REF!</definedName>
    <definedName name="lnk060712094852" hidden="1">#REF!</definedName>
    <definedName name="lnk060712112354" localSheetId="8" hidden="1">'[2]Depn Rev'!#REF!</definedName>
    <definedName name="lnk060712112354" localSheetId="7" hidden="1">'[2]Depn Rev'!#REF!</definedName>
    <definedName name="lnk060712112354" localSheetId="4" hidden="1">'[2]Depn Rev'!#REF!</definedName>
    <definedName name="lnk060712112354" hidden="1">#REF!</definedName>
    <definedName name="lnk060712114411" localSheetId="8" hidden="1">'[2]Input - RRM'!#REF!</definedName>
    <definedName name="lnk060712114411" localSheetId="7" hidden="1">'[2]Input - RRM'!#REF!</definedName>
    <definedName name="lnk060712114411" localSheetId="4" hidden="1">'[2]Input - RRM'!#REF!</definedName>
    <definedName name="lnk060712114411" hidden="1">#REF!</definedName>
    <definedName name="lnk090712102058" localSheetId="8" hidden="1">'[2]Assets Revenue'!#REF!</definedName>
    <definedName name="lnk090712102058" localSheetId="7" hidden="1">'[2]Assets Revenue'!#REF!</definedName>
    <definedName name="lnk090712102058" localSheetId="4" hidden="1">'[2]Assets Revenue'!#REF!</definedName>
    <definedName name="lnk090712102058" hidden="1">#REF!</definedName>
    <definedName name="lnk130712093113" localSheetId="8" hidden="1">'[2]Input - RRM'!#REF!</definedName>
    <definedName name="lnk130712093113" localSheetId="7" hidden="1">'[2]Input - RRM'!#REF!</definedName>
    <definedName name="lnk130712093113" localSheetId="4" hidden="1">'[2]Input - RRM'!#REF!</definedName>
    <definedName name="lnk130712093113" hidden="1">#REF!</definedName>
    <definedName name="lnk130712094655" localSheetId="8" hidden="1">'[2]Input - RRM'!#REF!</definedName>
    <definedName name="lnk130712094655" localSheetId="7" hidden="1">'[2]Input - RRM'!#REF!</definedName>
    <definedName name="lnk130712094655" localSheetId="4" hidden="1">'[2]Input - RRM'!#REF!</definedName>
    <definedName name="lnk130712094655" hidden="1">#REF!</definedName>
    <definedName name="lnk220612121707" localSheetId="8" hidden="1">[2]WACC!#REF!</definedName>
    <definedName name="lnk220612121707" localSheetId="7" hidden="1">[2]WACC!#REF!</definedName>
    <definedName name="lnk220612121707" localSheetId="4" hidden="1">[2]WACC!#REF!</definedName>
    <definedName name="lnk220612121707" hidden="1">#REF!</definedName>
    <definedName name="lnk270612122657" localSheetId="8" hidden="1">'[2]Working Cap'!#REF!</definedName>
    <definedName name="lnk270612122657" localSheetId="7" hidden="1">'[2]Working Cap'!#REF!</definedName>
    <definedName name="lnk270612122657" localSheetId="4" hidden="1">'[2]Working Cap'!#REF!</definedName>
    <definedName name="lnk270612122657" hidden="1">#REF!</definedName>
    <definedName name="lnk270612122755" localSheetId="8" hidden="1">'[2]Working Cap'!#REF!</definedName>
    <definedName name="lnk270612122755" localSheetId="7" hidden="1">'[2]Working Cap'!#REF!</definedName>
    <definedName name="lnk270612122755" localSheetId="4" hidden="1">'[2]Working Cap'!#REF!</definedName>
    <definedName name="lnk270612122755" hidden="1">#REF!</definedName>
    <definedName name="lnk270712101443" localSheetId="8" hidden="1">'[2]Input - RRM'!#REF!</definedName>
    <definedName name="lnk270712101443" localSheetId="7" hidden="1">'[2]Input - RRM'!#REF!</definedName>
    <definedName name="lnk270712101443" localSheetId="4" hidden="1">'[2]Input - RRM'!#REF!</definedName>
    <definedName name="lnk270712101443" hidden="1">#REF!</definedName>
    <definedName name="lnk270712161620" localSheetId="8" hidden="1">'[2]Input - RRM'!#REF!</definedName>
    <definedName name="lnk270712161620" localSheetId="7" hidden="1">'[2]Input - RRM'!#REF!</definedName>
    <definedName name="lnk270712161620" localSheetId="4" hidden="1">'[2]Input - RRM'!#REF!</definedName>
    <definedName name="lnk270712161620" hidden="1">#REF!</definedName>
    <definedName name="lnk280612104650" localSheetId="8" hidden="1">'[2]Depn Cost'!#REF!</definedName>
    <definedName name="lnk280612104650" localSheetId="7" hidden="1">'[2]Depn Cost'!#REF!</definedName>
    <definedName name="lnk280612104650" localSheetId="4" hidden="1">'[2]Depn Cost'!#REF!</definedName>
    <definedName name="lnk280612104650" hidden="1">#REF!</definedName>
    <definedName name="method">#REF!</definedName>
    <definedName name="_xlnm.Print_Area" localSheetId="0">'Cover Sheet'!$A$1:$I$47</definedName>
    <definedName name="_xlnm.Print_Area" localSheetId="7">'Spend by Vision Driver'!$A$1:$U$29</definedName>
    <definedName name="realWACC">#REF!</definedName>
    <definedName name="reportbasis">#REF!</definedName>
    <definedName name="Servicehardcoded" hidden="1">#REF!</definedName>
    <definedName name="servicelist" hidden="1">#REF!</definedName>
    <definedName name="StartYear">#REF!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6" i="10" l="1"/>
  <c r="AL6" i="10"/>
  <c r="AM6" i="10"/>
  <c r="AN6" i="10"/>
  <c r="AO6" i="10"/>
  <c r="AK7" i="10"/>
  <c r="AL7" i="10"/>
  <c r="AM7" i="10"/>
  <c r="AN7" i="10"/>
  <c r="AO7" i="10"/>
  <c r="AK8" i="10"/>
  <c r="AL8" i="10"/>
  <c r="AM8" i="10"/>
  <c r="AN8" i="10"/>
  <c r="AO8" i="10"/>
  <c r="AK9" i="10"/>
  <c r="AL9" i="10"/>
  <c r="AM9" i="10"/>
  <c r="AN9" i="10"/>
  <c r="AO9" i="10"/>
  <c r="AK10" i="10"/>
  <c r="AL10" i="10"/>
  <c r="AM10" i="10"/>
  <c r="AN10" i="10"/>
  <c r="AO10" i="10"/>
  <c r="AK11" i="10"/>
  <c r="AL11" i="10"/>
  <c r="AM11" i="10"/>
  <c r="AN11" i="10"/>
  <c r="AO11" i="10"/>
  <c r="AK12" i="10"/>
  <c r="AL12" i="10"/>
  <c r="AM12" i="10"/>
  <c r="AN12" i="10"/>
  <c r="AO12" i="10"/>
  <c r="AK13" i="10"/>
  <c r="AL13" i="10"/>
  <c r="AM13" i="10"/>
  <c r="AN13" i="10"/>
  <c r="AO13" i="10"/>
  <c r="AK14" i="10"/>
  <c r="AL14" i="10"/>
  <c r="AM14" i="10"/>
  <c r="AN14" i="10"/>
  <c r="AO14" i="10"/>
  <c r="AK15" i="10"/>
  <c r="AL15" i="10"/>
  <c r="AM15" i="10"/>
  <c r="AN15" i="10"/>
  <c r="AO15" i="10"/>
  <c r="AK16" i="10"/>
  <c r="AL16" i="10"/>
  <c r="AM16" i="10"/>
  <c r="AN16" i="10"/>
  <c r="AO16" i="10"/>
  <c r="AK17" i="10"/>
  <c r="AL17" i="10"/>
  <c r="AM17" i="10"/>
  <c r="AN17" i="10"/>
  <c r="AO17" i="10"/>
  <c r="AK18" i="10"/>
  <c r="AL18" i="10"/>
  <c r="AM18" i="10"/>
  <c r="AN18" i="10"/>
  <c r="AO18" i="10"/>
  <c r="AK19" i="10"/>
  <c r="AL19" i="10"/>
  <c r="AM19" i="10"/>
  <c r="AN19" i="10"/>
  <c r="AO19" i="10"/>
  <c r="AK20" i="10"/>
  <c r="AL20" i="10"/>
  <c r="AM20" i="10"/>
  <c r="AN20" i="10"/>
  <c r="AO20" i="10"/>
  <c r="AK21" i="10"/>
  <c r="AL21" i="10"/>
  <c r="AM21" i="10"/>
  <c r="AN21" i="10"/>
  <c r="AO21" i="10"/>
  <c r="AK22" i="10"/>
  <c r="AL22" i="10"/>
  <c r="AM22" i="10"/>
  <c r="AN22" i="10"/>
  <c r="AO22" i="10"/>
  <c r="AK23" i="10"/>
  <c r="AL23" i="10"/>
  <c r="AM23" i="10"/>
  <c r="AN23" i="10"/>
  <c r="AO23" i="10"/>
  <c r="AK24" i="10"/>
  <c r="AL24" i="10"/>
  <c r="AM24" i="10"/>
  <c r="AN24" i="10"/>
  <c r="AO24" i="10"/>
  <c r="AK25" i="10"/>
  <c r="AL25" i="10"/>
  <c r="AM25" i="10"/>
  <c r="AN25" i="10"/>
  <c r="AO25" i="10"/>
  <c r="AK26" i="10"/>
  <c r="AL26" i="10"/>
  <c r="AM26" i="10"/>
  <c r="AN26" i="10"/>
  <c r="AO26" i="10"/>
  <c r="AK27" i="10"/>
  <c r="AL27" i="10"/>
  <c r="AM27" i="10"/>
  <c r="AN27" i="10"/>
  <c r="AO27" i="10"/>
  <c r="AK28" i="10"/>
  <c r="AL28" i="10"/>
  <c r="AM28" i="10"/>
  <c r="AN28" i="10"/>
  <c r="AO28" i="10"/>
  <c r="AK29" i="10"/>
  <c r="AL29" i="10"/>
  <c r="AM29" i="10"/>
  <c r="AN29" i="10"/>
  <c r="AO29" i="10"/>
  <c r="AK30" i="10"/>
  <c r="AL30" i="10"/>
  <c r="AM30" i="10"/>
  <c r="AN30" i="10"/>
  <c r="AO30" i="10"/>
  <c r="AK31" i="10"/>
  <c r="AL31" i="10"/>
  <c r="AM31" i="10"/>
  <c r="AN31" i="10"/>
  <c r="AO31" i="10"/>
  <c r="AK32" i="10"/>
  <c r="AL32" i="10"/>
  <c r="AM32" i="10"/>
  <c r="AN32" i="10"/>
  <c r="AO32" i="10"/>
  <c r="AK33" i="10"/>
  <c r="AL33" i="10"/>
  <c r="AM33" i="10"/>
  <c r="AN33" i="10"/>
  <c r="AO33" i="10"/>
  <c r="AK34" i="10"/>
  <c r="AL34" i="10"/>
  <c r="AM34" i="10"/>
  <c r="AN34" i="10"/>
  <c r="AO34" i="10"/>
  <c r="AK35" i="10"/>
  <c r="AL35" i="10"/>
  <c r="AM35" i="10"/>
  <c r="AN35" i="10"/>
  <c r="AO35" i="10"/>
  <c r="AK36" i="10"/>
  <c r="AL36" i="10"/>
  <c r="AM36" i="10"/>
  <c r="AN36" i="10"/>
  <c r="AO36" i="10"/>
  <c r="AK37" i="10"/>
  <c r="AL37" i="10"/>
  <c r="AM37" i="10"/>
  <c r="AN37" i="10"/>
  <c r="AO37" i="10"/>
  <c r="AK38" i="10"/>
  <c r="AL38" i="10"/>
  <c r="AM38" i="10"/>
  <c r="AN38" i="10"/>
  <c r="AO38" i="10"/>
  <c r="AK39" i="10"/>
  <c r="AL39" i="10"/>
  <c r="AM39" i="10"/>
  <c r="AN39" i="10"/>
  <c r="AO39" i="10"/>
  <c r="AK40" i="10"/>
  <c r="AL40" i="10"/>
  <c r="AM40" i="10"/>
  <c r="AN40" i="10"/>
  <c r="AO40" i="10"/>
  <c r="AK41" i="10"/>
  <c r="AL41" i="10"/>
  <c r="AM41" i="10"/>
  <c r="AN41" i="10"/>
  <c r="AO41" i="10"/>
  <c r="AK42" i="10"/>
  <c r="AL42" i="10"/>
  <c r="AM42" i="10"/>
  <c r="AN42" i="10"/>
  <c r="AO42" i="10"/>
  <c r="AK43" i="10"/>
  <c r="AL43" i="10"/>
  <c r="AM43" i="10"/>
  <c r="AN43" i="10"/>
  <c r="AO43" i="10"/>
  <c r="AK44" i="10"/>
  <c r="AL44" i="10"/>
  <c r="AM44" i="10"/>
  <c r="AN44" i="10"/>
  <c r="AO44" i="10"/>
  <c r="AK45" i="10"/>
  <c r="AL45" i="10"/>
  <c r="AM45" i="10"/>
  <c r="AN45" i="10"/>
  <c r="AO45" i="10"/>
  <c r="AK46" i="10"/>
  <c r="AL46" i="10"/>
  <c r="AM46" i="10"/>
  <c r="AN46" i="10"/>
  <c r="AO46" i="10"/>
  <c r="AK47" i="10"/>
  <c r="AL47" i="10"/>
  <c r="AM47" i="10"/>
  <c r="AN47" i="10"/>
  <c r="AO47" i="10"/>
  <c r="AK48" i="10"/>
  <c r="AL48" i="10"/>
  <c r="AM48" i="10"/>
  <c r="AN48" i="10"/>
  <c r="AO48" i="10"/>
  <c r="AK49" i="10"/>
  <c r="AL49" i="10"/>
  <c r="AM49" i="10"/>
  <c r="AN49" i="10"/>
  <c r="AO49" i="10"/>
  <c r="AK50" i="10"/>
  <c r="AL50" i="10"/>
  <c r="AM50" i="10"/>
  <c r="AN50" i="10"/>
  <c r="AO50" i="10"/>
  <c r="AK51" i="10"/>
  <c r="AL51" i="10"/>
  <c r="AM51" i="10"/>
  <c r="AN51" i="10"/>
  <c r="AO51" i="10"/>
  <c r="AK52" i="10"/>
  <c r="AL52" i="10"/>
  <c r="AM52" i="10"/>
  <c r="AN52" i="10"/>
  <c r="AO52" i="10"/>
  <c r="AK53" i="10"/>
  <c r="AL53" i="10"/>
  <c r="AM53" i="10"/>
  <c r="AN53" i="10"/>
  <c r="AO53" i="10"/>
  <c r="AK54" i="10"/>
  <c r="AL54" i="10"/>
  <c r="AM54" i="10"/>
  <c r="AN54" i="10"/>
  <c r="AO54" i="10"/>
  <c r="AK55" i="10"/>
  <c r="AL55" i="10"/>
  <c r="AM55" i="10"/>
  <c r="AN55" i="10"/>
  <c r="AO55" i="10"/>
  <c r="AK56" i="10"/>
  <c r="AL56" i="10"/>
  <c r="AM56" i="10"/>
  <c r="AN56" i="10"/>
  <c r="AO56" i="10"/>
  <c r="AK57" i="10"/>
  <c r="AL57" i="10"/>
  <c r="AM57" i="10"/>
  <c r="AN57" i="10"/>
  <c r="AO57" i="10"/>
  <c r="AK58" i="10"/>
  <c r="AL58" i="10"/>
  <c r="AM58" i="10"/>
  <c r="AN58" i="10"/>
  <c r="AO58" i="10"/>
  <c r="AK59" i="10"/>
  <c r="AL59" i="10"/>
  <c r="AM59" i="10"/>
  <c r="AN59" i="10"/>
  <c r="AO59" i="10"/>
  <c r="AK60" i="10"/>
  <c r="AL60" i="10"/>
  <c r="AM60" i="10"/>
  <c r="AN60" i="10"/>
  <c r="AO60" i="10"/>
  <c r="AK61" i="10"/>
  <c r="AL61" i="10"/>
  <c r="AM61" i="10"/>
  <c r="AN61" i="10"/>
  <c r="AO61" i="10"/>
  <c r="AK62" i="10"/>
  <c r="AL62" i="10"/>
  <c r="AM62" i="10"/>
  <c r="AN62" i="10"/>
  <c r="AO62" i="10"/>
  <c r="AK63" i="10"/>
  <c r="AL63" i="10"/>
  <c r="AM63" i="10"/>
  <c r="AN63" i="10"/>
  <c r="AO63" i="10"/>
  <c r="AK64" i="10"/>
  <c r="AL64" i="10"/>
  <c r="AM64" i="10"/>
  <c r="AN64" i="10"/>
  <c r="AO64" i="10"/>
  <c r="AK65" i="10"/>
  <c r="AL65" i="10"/>
  <c r="AM65" i="10"/>
  <c r="AN65" i="10"/>
  <c r="AO65" i="10"/>
  <c r="AK66" i="10"/>
  <c r="AL66" i="10"/>
  <c r="AM66" i="10"/>
  <c r="AN66" i="10"/>
  <c r="AO66" i="10"/>
  <c r="AK67" i="10"/>
  <c r="AL67" i="10"/>
  <c r="AM67" i="10"/>
  <c r="AN67" i="10"/>
  <c r="AO67" i="10"/>
  <c r="AK68" i="10"/>
  <c r="AL68" i="10"/>
  <c r="AM68" i="10"/>
  <c r="AN68" i="10"/>
  <c r="AO68" i="10"/>
  <c r="AK69" i="10"/>
  <c r="AL69" i="10"/>
  <c r="AM69" i="10"/>
  <c r="AN69" i="10"/>
  <c r="AO69" i="10"/>
  <c r="AK70" i="10"/>
  <c r="AL70" i="10"/>
  <c r="AM70" i="10"/>
  <c r="AN70" i="10"/>
  <c r="AO70" i="10"/>
  <c r="AK71" i="10"/>
  <c r="AL71" i="10"/>
  <c r="AM71" i="10"/>
  <c r="AN71" i="10"/>
  <c r="AO71" i="10"/>
  <c r="AK72" i="10"/>
  <c r="AL72" i="10"/>
  <c r="AM72" i="10"/>
  <c r="AN72" i="10"/>
  <c r="AO72" i="10"/>
  <c r="AK73" i="10"/>
  <c r="AL73" i="10"/>
  <c r="AM73" i="10"/>
  <c r="AN73" i="10"/>
  <c r="AO73" i="10"/>
  <c r="AK74" i="10"/>
  <c r="AL74" i="10"/>
  <c r="AM74" i="10"/>
  <c r="AN74" i="10"/>
  <c r="AO74" i="10"/>
  <c r="AK75" i="10"/>
  <c r="AL75" i="10"/>
  <c r="AM75" i="10"/>
  <c r="AN75" i="10"/>
  <c r="AO75" i="10"/>
  <c r="AK76" i="10"/>
  <c r="AL76" i="10"/>
  <c r="AM76" i="10"/>
  <c r="AN76" i="10"/>
  <c r="AO76" i="10"/>
  <c r="AK77" i="10"/>
  <c r="AL77" i="10"/>
  <c r="AM77" i="10"/>
  <c r="AN77" i="10"/>
  <c r="AO77" i="10"/>
  <c r="AK78" i="10"/>
  <c r="AL78" i="10"/>
  <c r="AM78" i="10"/>
  <c r="AN78" i="10"/>
  <c r="AO78" i="10"/>
  <c r="AK79" i="10"/>
  <c r="AL79" i="10"/>
  <c r="AM79" i="10"/>
  <c r="AN79" i="10"/>
  <c r="AO79" i="10"/>
  <c r="AK80" i="10"/>
  <c r="AL80" i="10"/>
  <c r="AM80" i="10"/>
  <c r="AN80" i="10"/>
  <c r="AO80" i="10"/>
  <c r="AK81" i="10"/>
  <c r="AL81" i="10"/>
  <c r="AM81" i="10"/>
  <c r="AN81" i="10"/>
  <c r="AO81" i="10"/>
  <c r="AK82" i="10"/>
  <c r="AL82" i="10"/>
  <c r="AM82" i="10"/>
  <c r="AN82" i="10"/>
  <c r="AO82" i="10"/>
  <c r="AK83" i="10"/>
  <c r="AL83" i="10"/>
  <c r="AM83" i="10"/>
  <c r="AN83" i="10"/>
  <c r="AO83" i="10"/>
  <c r="AK84" i="10"/>
  <c r="AL84" i="10"/>
  <c r="AM84" i="10"/>
  <c r="AN84" i="10"/>
  <c r="AO84" i="10"/>
  <c r="AK85" i="10"/>
  <c r="AL85" i="10"/>
  <c r="AM85" i="10"/>
  <c r="AN85" i="10"/>
  <c r="AO85" i="10"/>
  <c r="AK86" i="10"/>
  <c r="AL86" i="10"/>
  <c r="AM86" i="10"/>
  <c r="AN86" i="10"/>
  <c r="AO86" i="10"/>
  <c r="AK87" i="10"/>
  <c r="AL87" i="10"/>
  <c r="AM87" i="10"/>
  <c r="AN87" i="10"/>
  <c r="AO87" i="10"/>
  <c r="AK88" i="10"/>
  <c r="AL88" i="10"/>
  <c r="AM88" i="10"/>
  <c r="AN88" i="10"/>
  <c r="AO88" i="10"/>
  <c r="AK89" i="10"/>
  <c r="AL89" i="10"/>
  <c r="AM89" i="10"/>
  <c r="AN89" i="10"/>
  <c r="AO89" i="10"/>
  <c r="AK90" i="10"/>
  <c r="AL90" i="10"/>
  <c r="AM90" i="10"/>
  <c r="AN90" i="10"/>
  <c r="AO90" i="10"/>
  <c r="AK91" i="10"/>
  <c r="AL91" i="10"/>
  <c r="AM91" i="10"/>
  <c r="AN91" i="10"/>
  <c r="AO91" i="10"/>
  <c r="AK92" i="10"/>
  <c r="AL92" i="10"/>
  <c r="AM92" i="10"/>
  <c r="AN92" i="10"/>
  <c r="AO92" i="10"/>
  <c r="AK93" i="10"/>
  <c r="AL93" i="10"/>
  <c r="AM93" i="10"/>
  <c r="AN93" i="10"/>
  <c r="AO93" i="10"/>
  <c r="AK94" i="10"/>
  <c r="AL94" i="10"/>
  <c r="AM94" i="10"/>
  <c r="AN94" i="10"/>
  <c r="AO94" i="10"/>
  <c r="AK95" i="10"/>
  <c r="AL95" i="10"/>
  <c r="AM95" i="10"/>
  <c r="AN95" i="10"/>
  <c r="AO95" i="10"/>
  <c r="AK96" i="10"/>
  <c r="AL96" i="10"/>
  <c r="AM96" i="10"/>
  <c r="AN96" i="10"/>
  <c r="AO96" i="10"/>
  <c r="AK97" i="10"/>
  <c r="AL97" i="10"/>
  <c r="AM97" i="10"/>
  <c r="AN97" i="10"/>
  <c r="AO97" i="10"/>
  <c r="AK98" i="10"/>
  <c r="AL98" i="10"/>
  <c r="AM98" i="10"/>
  <c r="AN98" i="10"/>
  <c r="AO98" i="10"/>
  <c r="AK99" i="10"/>
  <c r="AL99" i="10"/>
  <c r="AM99" i="10"/>
  <c r="AN99" i="10"/>
  <c r="AO99" i="10"/>
  <c r="AK100" i="10"/>
  <c r="AL100" i="10"/>
  <c r="AM100" i="10"/>
  <c r="AN100" i="10"/>
  <c r="AO100" i="10"/>
  <c r="AK101" i="10"/>
  <c r="AL101" i="10"/>
  <c r="AM101" i="10"/>
  <c r="AN101" i="10"/>
  <c r="AO101" i="10"/>
  <c r="AK102" i="10"/>
  <c r="AL102" i="10"/>
  <c r="AM102" i="10"/>
  <c r="AN102" i="10"/>
  <c r="AO102" i="10"/>
  <c r="AK103" i="10"/>
  <c r="AL103" i="10"/>
  <c r="AM103" i="10"/>
  <c r="AN103" i="10"/>
  <c r="AO103" i="10"/>
  <c r="AK104" i="10"/>
  <c r="AL104" i="10"/>
  <c r="AM104" i="10"/>
  <c r="AN104" i="10"/>
  <c r="AO104" i="10"/>
  <c r="AK105" i="10"/>
  <c r="AL105" i="10"/>
  <c r="AM105" i="10"/>
  <c r="AN105" i="10"/>
  <c r="AO105" i="10"/>
  <c r="AK106" i="10"/>
  <c r="AL106" i="10"/>
  <c r="AM106" i="10"/>
  <c r="AN106" i="10"/>
  <c r="AO106" i="10"/>
  <c r="AK107" i="10"/>
  <c r="AL107" i="10"/>
  <c r="AM107" i="10"/>
  <c r="AN107" i="10"/>
  <c r="AO107" i="10"/>
  <c r="AK108" i="10"/>
  <c r="AL108" i="10"/>
  <c r="AM108" i="10"/>
  <c r="AN108" i="10"/>
  <c r="AO108" i="10"/>
  <c r="AK109" i="10"/>
  <c r="AL109" i="10"/>
  <c r="AM109" i="10"/>
  <c r="AN109" i="10"/>
  <c r="AO109" i="10"/>
  <c r="AK110" i="10"/>
  <c r="AL110" i="10"/>
  <c r="AM110" i="10"/>
  <c r="AN110" i="10"/>
  <c r="AO110" i="10"/>
  <c r="AK111" i="10"/>
  <c r="AL111" i="10"/>
  <c r="AM111" i="10"/>
  <c r="AN111" i="10"/>
  <c r="AO111" i="10"/>
  <c r="AK112" i="10"/>
  <c r="AL112" i="10"/>
  <c r="AM112" i="10"/>
  <c r="AN112" i="10"/>
  <c r="AO112" i="10"/>
  <c r="AK113" i="10"/>
  <c r="AL113" i="10"/>
  <c r="AM113" i="10"/>
  <c r="AN113" i="10"/>
  <c r="AO113" i="10"/>
  <c r="AK114" i="10"/>
  <c r="AL114" i="10"/>
  <c r="AM114" i="10"/>
  <c r="AN114" i="10"/>
  <c r="AO114" i="10"/>
  <c r="AK115" i="10"/>
  <c r="AL115" i="10"/>
  <c r="AM115" i="10"/>
  <c r="AN115" i="10"/>
  <c r="AO115" i="10"/>
  <c r="AK116" i="10"/>
  <c r="AL116" i="10"/>
  <c r="AM116" i="10"/>
  <c r="AN116" i="10"/>
  <c r="AO116" i="10"/>
  <c r="AK117" i="10"/>
  <c r="AL117" i="10"/>
  <c r="AM117" i="10"/>
  <c r="AN117" i="10"/>
  <c r="AO117" i="10"/>
  <c r="AK118" i="10"/>
  <c r="AL118" i="10"/>
  <c r="AM118" i="10"/>
  <c r="AN118" i="10"/>
  <c r="AO118" i="10"/>
  <c r="AK119" i="10"/>
  <c r="AL119" i="10"/>
  <c r="AM119" i="10"/>
  <c r="AN119" i="10"/>
  <c r="AO119" i="10"/>
  <c r="AK120" i="10"/>
  <c r="AL120" i="10"/>
  <c r="AM120" i="10"/>
  <c r="AN120" i="10"/>
  <c r="AO120" i="10"/>
  <c r="AK121" i="10"/>
  <c r="AL121" i="10"/>
  <c r="AM121" i="10"/>
  <c r="AN121" i="10"/>
  <c r="AO121" i="10"/>
  <c r="AK122" i="10"/>
  <c r="AL122" i="10"/>
  <c r="AM122" i="10"/>
  <c r="AN122" i="10"/>
  <c r="AO122" i="10"/>
  <c r="AK123" i="10"/>
  <c r="AL123" i="10"/>
  <c r="AM123" i="10"/>
  <c r="AN123" i="10"/>
  <c r="AO123" i="10"/>
  <c r="AK124" i="10"/>
  <c r="AL124" i="10"/>
  <c r="AM124" i="10"/>
  <c r="AN124" i="10"/>
  <c r="AO124" i="10"/>
  <c r="AK125" i="10"/>
  <c r="AL125" i="10"/>
  <c r="AM125" i="10"/>
  <c r="AN125" i="10"/>
  <c r="AO125" i="10"/>
  <c r="AK126" i="10"/>
  <c r="AL126" i="10"/>
  <c r="AM126" i="10"/>
  <c r="AN126" i="10"/>
  <c r="AO126" i="10"/>
  <c r="AK127" i="10"/>
  <c r="AL127" i="10"/>
  <c r="AM127" i="10"/>
  <c r="AN127" i="10"/>
  <c r="AO127" i="10"/>
  <c r="AK128" i="10"/>
  <c r="AL128" i="10"/>
  <c r="AM128" i="10"/>
  <c r="AN128" i="10"/>
  <c r="AO128" i="10"/>
  <c r="AK129" i="10"/>
  <c r="AL129" i="10"/>
  <c r="AM129" i="10"/>
  <c r="AN129" i="10"/>
  <c r="AO129" i="10"/>
  <c r="AK130" i="10"/>
  <c r="AL130" i="10"/>
  <c r="AM130" i="10"/>
  <c r="AN130" i="10"/>
  <c r="AO130" i="10"/>
  <c r="AK131" i="10"/>
  <c r="AL131" i="10"/>
  <c r="AM131" i="10"/>
  <c r="AN131" i="10"/>
  <c r="AO131" i="10"/>
  <c r="AK132" i="10"/>
  <c r="AL132" i="10"/>
  <c r="AM132" i="10"/>
  <c r="AN132" i="10"/>
  <c r="AO132" i="10"/>
  <c r="AK133" i="10"/>
  <c r="AL133" i="10"/>
  <c r="AM133" i="10"/>
  <c r="AN133" i="10"/>
  <c r="AO133" i="10"/>
  <c r="AK134" i="10"/>
  <c r="AL134" i="10"/>
  <c r="AM134" i="10"/>
  <c r="AN134" i="10"/>
  <c r="AO134" i="10"/>
  <c r="AK135" i="10"/>
  <c r="AL135" i="10"/>
  <c r="AM135" i="10"/>
  <c r="AN135" i="10"/>
  <c r="AO135" i="10"/>
  <c r="AK136" i="10"/>
  <c r="AL136" i="10"/>
  <c r="AM136" i="10"/>
  <c r="AN136" i="10"/>
  <c r="AO136" i="10"/>
  <c r="AK137" i="10"/>
  <c r="AL137" i="10"/>
  <c r="AM137" i="10"/>
  <c r="AN137" i="10"/>
  <c r="AO137" i="10"/>
  <c r="AK138" i="10"/>
  <c r="AL138" i="10"/>
  <c r="AM138" i="10"/>
  <c r="AN138" i="10"/>
  <c r="AO138" i="10"/>
  <c r="AK139" i="10"/>
  <c r="AL139" i="10"/>
  <c r="AM139" i="10"/>
  <c r="AN139" i="10"/>
  <c r="AO139" i="10"/>
  <c r="AK140" i="10"/>
  <c r="AL140" i="10"/>
  <c r="AM140" i="10"/>
  <c r="AN140" i="10"/>
  <c r="AO140" i="10"/>
  <c r="AK141" i="10"/>
  <c r="AL141" i="10"/>
  <c r="AM141" i="10"/>
  <c r="AN141" i="10"/>
  <c r="AO141" i="10"/>
  <c r="AK142" i="10"/>
  <c r="AL142" i="10"/>
  <c r="AM142" i="10"/>
  <c r="AN142" i="10"/>
  <c r="AO142" i="10"/>
  <c r="AK143" i="10"/>
  <c r="AL143" i="10"/>
  <c r="AM143" i="10"/>
  <c r="AN143" i="10"/>
  <c r="AO143" i="10"/>
  <c r="AK144" i="10"/>
  <c r="AL144" i="10"/>
  <c r="AM144" i="10"/>
  <c r="AN144" i="10"/>
  <c r="AO144" i="10"/>
  <c r="AK145" i="10"/>
  <c r="AL145" i="10"/>
  <c r="AM145" i="10"/>
  <c r="AN145" i="10"/>
  <c r="AO145" i="10"/>
  <c r="AK146" i="10"/>
  <c r="AL146" i="10"/>
  <c r="AM146" i="10"/>
  <c r="AN146" i="10"/>
  <c r="AO146" i="10"/>
  <c r="AK147" i="10"/>
  <c r="AL147" i="10"/>
  <c r="AM147" i="10"/>
  <c r="AN147" i="10"/>
  <c r="AO147" i="10"/>
  <c r="AK148" i="10"/>
  <c r="AL148" i="10"/>
  <c r="AM148" i="10"/>
  <c r="AN148" i="10"/>
  <c r="AO148" i="10"/>
  <c r="AK149" i="10"/>
  <c r="AL149" i="10"/>
  <c r="AM149" i="10"/>
  <c r="AN149" i="10"/>
  <c r="AO149" i="10"/>
  <c r="AK150" i="10"/>
  <c r="AL150" i="10"/>
  <c r="AM150" i="10"/>
  <c r="AN150" i="10"/>
  <c r="AO150" i="10"/>
  <c r="AK151" i="10"/>
  <c r="AL151" i="10"/>
  <c r="AM151" i="10"/>
  <c r="AN151" i="10"/>
  <c r="AO151" i="10"/>
  <c r="AK152" i="10"/>
  <c r="AL152" i="10"/>
  <c r="AM152" i="10"/>
  <c r="AN152" i="10"/>
  <c r="AO152" i="10"/>
  <c r="AK153" i="10"/>
  <c r="AL153" i="10"/>
  <c r="AM153" i="10"/>
  <c r="AN153" i="10"/>
  <c r="AO153" i="10"/>
  <c r="AK154" i="10"/>
  <c r="AL154" i="10"/>
  <c r="AM154" i="10"/>
  <c r="AN154" i="10"/>
  <c r="AO154" i="10"/>
  <c r="AK155" i="10"/>
  <c r="AL155" i="10"/>
  <c r="AM155" i="10"/>
  <c r="AN155" i="10"/>
  <c r="AO155" i="10"/>
  <c r="AK156" i="10"/>
  <c r="AL156" i="10"/>
  <c r="AM156" i="10"/>
  <c r="AN156" i="10"/>
  <c r="AO156" i="10"/>
  <c r="AK157" i="10"/>
  <c r="AL157" i="10"/>
  <c r="AM157" i="10"/>
  <c r="AN157" i="10"/>
  <c r="AO157" i="10"/>
  <c r="AK158" i="10"/>
  <c r="AL158" i="10"/>
  <c r="AM158" i="10"/>
  <c r="AN158" i="10"/>
  <c r="AO158" i="10"/>
  <c r="AK159" i="10"/>
  <c r="AL159" i="10"/>
  <c r="AM159" i="10"/>
  <c r="AN159" i="10"/>
  <c r="AO159" i="10"/>
  <c r="AK160" i="10"/>
  <c r="AL160" i="10"/>
  <c r="AM160" i="10"/>
  <c r="AN160" i="10"/>
  <c r="AO160" i="10"/>
  <c r="AK161" i="10"/>
  <c r="AL161" i="10"/>
  <c r="AM161" i="10"/>
  <c r="AN161" i="10"/>
  <c r="AO161" i="10"/>
  <c r="AK162" i="10"/>
  <c r="AL162" i="10"/>
  <c r="AM162" i="10"/>
  <c r="AN162" i="10"/>
  <c r="AO162" i="10"/>
  <c r="AK163" i="10"/>
  <c r="AL163" i="10"/>
  <c r="AM163" i="10"/>
  <c r="AN163" i="10"/>
  <c r="AO163" i="10"/>
  <c r="AK164" i="10"/>
  <c r="AL164" i="10"/>
  <c r="AM164" i="10"/>
  <c r="AN164" i="10"/>
  <c r="AO164" i="10"/>
  <c r="AK165" i="10"/>
  <c r="AL165" i="10"/>
  <c r="AM165" i="10"/>
  <c r="AN165" i="10"/>
  <c r="AO165" i="10"/>
  <c r="AK166" i="10"/>
  <c r="AL166" i="10"/>
  <c r="AM166" i="10"/>
  <c r="AN166" i="10"/>
  <c r="AO166" i="10"/>
  <c r="AK167" i="10"/>
  <c r="AL167" i="10"/>
  <c r="AM167" i="10"/>
  <c r="AN167" i="10"/>
  <c r="AO167" i="10"/>
  <c r="AK168" i="10"/>
  <c r="AL168" i="10"/>
  <c r="AM168" i="10"/>
  <c r="AN168" i="10"/>
  <c r="AO168" i="10"/>
  <c r="AK169" i="10"/>
  <c r="AL169" i="10"/>
  <c r="AM169" i="10"/>
  <c r="AN169" i="10"/>
  <c r="AO169" i="10"/>
  <c r="AK170" i="10"/>
  <c r="AL170" i="10"/>
  <c r="AM170" i="10"/>
  <c r="AN170" i="10"/>
  <c r="AO170" i="10"/>
  <c r="AK171" i="10"/>
  <c r="AL171" i="10"/>
  <c r="AM171" i="10"/>
  <c r="AN171" i="10"/>
  <c r="AO171" i="10"/>
  <c r="AK172" i="10"/>
  <c r="AL172" i="10"/>
  <c r="AM172" i="10"/>
  <c r="AN172" i="10"/>
  <c r="AO172" i="10"/>
  <c r="AK173" i="10"/>
  <c r="AL173" i="10"/>
  <c r="AM173" i="10"/>
  <c r="AN173" i="10"/>
  <c r="AO173" i="10"/>
  <c r="AK174" i="10"/>
  <c r="AL174" i="10"/>
  <c r="AM174" i="10"/>
  <c r="AN174" i="10"/>
  <c r="AO174" i="10"/>
  <c r="AK175" i="10"/>
  <c r="AL175" i="10"/>
  <c r="AM175" i="10"/>
  <c r="AN175" i="10"/>
  <c r="AO175" i="10"/>
  <c r="AK176" i="10"/>
  <c r="AL176" i="10"/>
  <c r="AM176" i="10"/>
  <c r="AN176" i="10"/>
  <c r="AO176" i="10"/>
  <c r="AK177" i="10"/>
  <c r="AL177" i="10"/>
  <c r="AM177" i="10"/>
  <c r="AN177" i="10"/>
  <c r="AO177" i="10"/>
  <c r="AK178" i="10"/>
  <c r="AL178" i="10"/>
  <c r="AM178" i="10"/>
  <c r="AN178" i="10"/>
  <c r="AO178" i="10"/>
  <c r="AK179" i="10"/>
  <c r="AL179" i="10"/>
  <c r="AM179" i="10"/>
  <c r="AN179" i="10"/>
  <c r="AO179" i="10"/>
  <c r="AK180" i="10"/>
  <c r="AL180" i="10"/>
  <c r="AM180" i="10"/>
  <c r="AN180" i="10"/>
  <c r="AO180" i="10"/>
  <c r="AK181" i="10"/>
  <c r="AL181" i="10"/>
  <c r="AM181" i="10"/>
  <c r="AN181" i="10"/>
  <c r="AO181" i="10"/>
  <c r="AK182" i="10"/>
  <c r="AL182" i="10"/>
  <c r="AM182" i="10"/>
  <c r="AN182" i="10"/>
  <c r="AO182" i="10"/>
  <c r="AK183" i="10"/>
  <c r="AL183" i="10"/>
  <c r="AM183" i="10"/>
  <c r="AN183" i="10"/>
  <c r="AO183" i="10"/>
  <c r="AK184" i="10"/>
  <c r="AL184" i="10"/>
  <c r="AM184" i="10"/>
  <c r="AN184" i="10"/>
  <c r="AO184" i="10"/>
  <c r="AK185" i="10"/>
  <c r="AL185" i="10"/>
  <c r="AM185" i="10"/>
  <c r="AN185" i="10"/>
  <c r="AO185" i="10"/>
  <c r="AK186" i="10"/>
  <c r="AL186" i="10"/>
  <c r="AM186" i="10"/>
  <c r="AN186" i="10"/>
  <c r="AO186" i="10"/>
  <c r="AK187" i="10"/>
  <c r="AL187" i="10"/>
  <c r="AM187" i="10"/>
  <c r="AN187" i="10"/>
  <c r="AO187" i="10"/>
  <c r="AK188" i="10"/>
  <c r="AL188" i="10"/>
  <c r="AM188" i="10"/>
  <c r="AN188" i="10"/>
  <c r="AO188" i="10"/>
  <c r="AK189" i="10"/>
  <c r="AL189" i="10"/>
  <c r="AM189" i="10"/>
  <c r="AN189" i="10"/>
  <c r="AO189" i="10"/>
  <c r="AK190" i="10"/>
  <c r="AL190" i="10"/>
  <c r="AM190" i="10"/>
  <c r="AN190" i="10"/>
  <c r="AO190" i="10"/>
  <c r="AK191" i="10"/>
  <c r="AL191" i="10"/>
  <c r="AM191" i="10"/>
  <c r="AN191" i="10"/>
  <c r="AO191" i="10"/>
  <c r="AK192" i="10"/>
  <c r="AL192" i="10"/>
  <c r="AM192" i="10"/>
  <c r="AN192" i="10"/>
  <c r="AO192" i="10"/>
  <c r="AK193" i="10"/>
  <c r="AL193" i="10"/>
  <c r="AM193" i="10"/>
  <c r="AN193" i="10"/>
  <c r="AO193" i="10"/>
  <c r="AK194" i="10"/>
  <c r="AL194" i="10"/>
  <c r="AM194" i="10"/>
  <c r="AN194" i="10"/>
  <c r="AO194" i="10"/>
  <c r="AK195" i="10"/>
  <c r="AL195" i="10"/>
  <c r="AM195" i="10"/>
  <c r="AN195" i="10"/>
  <c r="AO195" i="10"/>
  <c r="AK196" i="10"/>
  <c r="AL196" i="10"/>
  <c r="AM196" i="10"/>
  <c r="AN196" i="10"/>
  <c r="AO196" i="10"/>
  <c r="AK197" i="10"/>
  <c r="AL197" i="10"/>
  <c r="AM197" i="10"/>
  <c r="AN197" i="10"/>
  <c r="AO197" i="10"/>
  <c r="AK198" i="10"/>
  <c r="AL198" i="10"/>
  <c r="AM198" i="10"/>
  <c r="AN198" i="10"/>
  <c r="AO198" i="10"/>
  <c r="AK199" i="10"/>
  <c r="AL199" i="10"/>
  <c r="AM199" i="10"/>
  <c r="AN199" i="10"/>
  <c r="AO199" i="10"/>
  <c r="AK200" i="10"/>
  <c r="AL200" i="10"/>
  <c r="AM200" i="10"/>
  <c r="AN200" i="10"/>
  <c r="AO200" i="10"/>
  <c r="AK201" i="10"/>
  <c r="AL201" i="10"/>
  <c r="AM201" i="10"/>
  <c r="AN201" i="10"/>
  <c r="AO201" i="10"/>
  <c r="AK202" i="10"/>
  <c r="AL202" i="10"/>
  <c r="AM202" i="10"/>
  <c r="AN202" i="10"/>
  <c r="AO202" i="10"/>
  <c r="AK203" i="10"/>
  <c r="AL203" i="10"/>
  <c r="AM203" i="10"/>
  <c r="AN203" i="10"/>
  <c r="AO203" i="10"/>
  <c r="AK204" i="10"/>
  <c r="AL204" i="10"/>
  <c r="AM204" i="10"/>
  <c r="AN204" i="10"/>
  <c r="AO204" i="10"/>
  <c r="AK205" i="10"/>
  <c r="AL205" i="10"/>
  <c r="AM205" i="10"/>
  <c r="AN205" i="10"/>
  <c r="AO205" i="10"/>
  <c r="AK206" i="10"/>
  <c r="AL206" i="10"/>
  <c r="AM206" i="10"/>
  <c r="AN206" i="10"/>
  <c r="AO206" i="10"/>
  <c r="AK207" i="10"/>
  <c r="AL207" i="10"/>
  <c r="AM207" i="10"/>
  <c r="AN207" i="10"/>
  <c r="AO207" i="10"/>
  <c r="AK208" i="10"/>
  <c r="AL208" i="10"/>
  <c r="AM208" i="10"/>
  <c r="AN208" i="10"/>
  <c r="AO208" i="10"/>
  <c r="AK209" i="10"/>
  <c r="AL209" i="10"/>
  <c r="AM209" i="10"/>
  <c r="AN209" i="10"/>
  <c r="AO209" i="10"/>
  <c r="AK210" i="10"/>
  <c r="AL210" i="10"/>
  <c r="AM210" i="10"/>
  <c r="AN210" i="10"/>
  <c r="AO210" i="10"/>
  <c r="AK211" i="10"/>
  <c r="AL211" i="10"/>
  <c r="AM211" i="10"/>
  <c r="AN211" i="10"/>
  <c r="AO211" i="10"/>
  <c r="AK212" i="10"/>
  <c r="AL212" i="10"/>
  <c r="AM212" i="10"/>
  <c r="AN212" i="10"/>
  <c r="AO212" i="10"/>
  <c r="AK213" i="10"/>
  <c r="AL213" i="10"/>
  <c r="AM213" i="10"/>
  <c r="AN213" i="10"/>
  <c r="AO213" i="10"/>
  <c r="AK214" i="10"/>
  <c r="AL214" i="10"/>
  <c r="AM214" i="10"/>
  <c r="AN214" i="10"/>
  <c r="AO214" i="10"/>
  <c r="AK215" i="10"/>
  <c r="AL215" i="10"/>
  <c r="AM215" i="10"/>
  <c r="AN215" i="10"/>
  <c r="AO215" i="10"/>
  <c r="AK216" i="10"/>
  <c r="AL216" i="10"/>
  <c r="AM216" i="10"/>
  <c r="AN216" i="10"/>
  <c r="AO216" i="10"/>
  <c r="AK217" i="10"/>
  <c r="AL217" i="10"/>
  <c r="AM217" i="10"/>
  <c r="AN217" i="10"/>
  <c r="AO217" i="10"/>
  <c r="AK218" i="10"/>
  <c r="AL218" i="10"/>
  <c r="AM218" i="10"/>
  <c r="AN218" i="10"/>
  <c r="AO218" i="10"/>
  <c r="AK219" i="10"/>
  <c r="AL219" i="10"/>
  <c r="AM219" i="10"/>
  <c r="AN219" i="10"/>
  <c r="AO219" i="10"/>
  <c r="AK220" i="10"/>
  <c r="AL220" i="10"/>
  <c r="AM220" i="10"/>
  <c r="AN220" i="10"/>
  <c r="AO220" i="10"/>
  <c r="AK221" i="10"/>
  <c r="AL221" i="10"/>
  <c r="AM221" i="10"/>
  <c r="AN221" i="10"/>
  <c r="AO221" i="10"/>
  <c r="AK222" i="10"/>
  <c r="AL222" i="10"/>
  <c r="AM222" i="10"/>
  <c r="AN222" i="10"/>
  <c r="AO222" i="10"/>
  <c r="AK223" i="10"/>
  <c r="AL223" i="10"/>
  <c r="AM223" i="10"/>
  <c r="AN223" i="10"/>
  <c r="AO223" i="10"/>
  <c r="AK224" i="10"/>
  <c r="AL224" i="10"/>
  <c r="AM224" i="10"/>
  <c r="AN224" i="10"/>
  <c r="AO224" i="10"/>
  <c r="AK225" i="10"/>
  <c r="AL225" i="10"/>
  <c r="AM225" i="10"/>
  <c r="AN225" i="10"/>
  <c r="AO225" i="10"/>
  <c r="AK226" i="10"/>
  <c r="AL226" i="10"/>
  <c r="AM226" i="10"/>
  <c r="AN226" i="10"/>
  <c r="AO226" i="10"/>
  <c r="AK227" i="10"/>
  <c r="AL227" i="10"/>
  <c r="AM227" i="10"/>
  <c r="AN227" i="10"/>
  <c r="AO227" i="10"/>
  <c r="AK228" i="10"/>
  <c r="AL228" i="10"/>
  <c r="AM228" i="10"/>
  <c r="AN228" i="10"/>
  <c r="AO228" i="10"/>
  <c r="AK229" i="10"/>
  <c r="AL229" i="10"/>
  <c r="AM229" i="10"/>
  <c r="AN229" i="10"/>
  <c r="AO229" i="10"/>
  <c r="AK230" i="10"/>
  <c r="AL230" i="10"/>
  <c r="AM230" i="10"/>
  <c r="AN230" i="10"/>
  <c r="AO230" i="10"/>
  <c r="AK231" i="10"/>
  <c r="AL231" i="10"/>
  <c r="AM231" i="10"/>
  <c r="AN231" i="10"/>
  <c r="AO231" i="10"/>
  <c r="AK232" i="10"/>
  <c r="AL232" i="10"/>
  <c r="AM232" i="10"/>
  <c r="AN232" i="10"/>
  <c r="AO232" i="10"/>
  <c r="AK233" i="10"/>
  <c r="AL233" i="10"/>
  <c r="AM233" i="10"/>
  <c r="AN233" i="10"/>
  <c r="AO233" i="10"/>
  <c r="AK234" i="10"/>
  <c r="AL234" i="10"/>
  <c r="AM234" i="10"/>
  <c r="AN234" i="10"/>
  <c r="AO234" i="10"/>
  <c r="AK235" i="10"/>
  <c r="AL235" i="10"/>
  <c r="AM235" i="10"/>
  <c r="AN235" i="10"/>
  <c r="AO235" i="10"/>
  <c r="AK236" i="10"/>
  <c r="AL236" i="10"/>
  <c r="AM236" i="10"/>
  <c r="AN236" i="10"/>
  <c r="AO236" i="10"/>
  <c r="AK237" i="10"/>
  <c r="AL237" i="10"/>
  <c r="AM237" i="10"/>
  <c r="AN237" i="10"/>
  <c r="AO237" i="10"/>
  <c r="AK238" i="10"/>
  <c r="AL238" i="10"/>
  <c r="AM238" i="10"/>
  <c r="AN238" i="10"/>
  <c r="AO238" i="10"/>
  <c r="AK239" i="10"/>
  <c r="AL239" i="10"/>
  <c r="AM239" i="10"/>
  <c r="AN239" i="10"/>
  <c r="AO239" i="10"/>
  <c r="AK240" i="10"/>
  <c r="AL240" i="10"/>
  <c r="AM240" i="10"/>
  <c r="AN240" i="10"/>
  <c r="AO240" i="10"/>
  <c r="AK241" i="10"/>
  <c r="AL241" i="10"/>
  <c r="AM241" i="10"/>
  <c r="AN241" i="10"/>
  <c r="AO241" i="10"/>
  <c r="AK242" i="10"/>
  <c r="AL242" i="10"/>
  <c r="AM242" i="10"/>
  <c r="AN242" i="10"/>
  <c r="AO242" i="10"/>
  <c r="AK243" i="10"/>
  <c r="AL243" i="10"/>
  <c r="AM243" i="10"/>
  <c r="AN243" i="10"/>
  <c r="AO243" i="10"/>
  <c r="AK244" i="10"/>
  <c r="AL244" i="10"/>
  <c r="AM244" i="10"/>
  <c r="AN244" i="10"/>
  <c r="AO244" i="10"/>
  <c r="AK245" i="10"/>
  <c r="AL245" i="10"/>
  <c r="AM245" i="10"/>
  <c r="AN245" i="10"/>
  <c r="AO245" i="10"/>
  <c r="AK246" i="10"/>
  <c r="AL246" i="10"/>
  <c r="AM246" i="10"/>
  <c r="AN246" i="10"/>
  <c r="AO246" i="10"/>
  <c r="AK247" i="10"/>
  <c r="AL247" i="10"/>
  <c r="AM247" i="10"/>
  <c r="AN247" i="10"/>
  <c r="AO247" i="10"/>
  <c r="AK248" i="10"/>
  <c r="AL248" i="10"/>
  <c r="AM248" i="10"/>
  <c r="AN248" i="10"/>
  <c r="AO248" i="10"/>
  <c r="AK249" i="10"/>
  <c r="AL249" i="10"/>
  <c r="AM249" i="10"/>
  <c r="AN249" i="10"/>
  <c r="AO249" i="10"/>
  <c r="AK250" i="10"/>
  <c r="AL250" i="10"/>
  <c r="AM250" i="10"/>
  <c r="AN250" i="10"/>
  <c r="AO250" i="10"/>
  <c r="AK251" i="10"/>
  <c r="AL251" i="10"/>
  <c r="AM251" i="10"/>
  <c r="AN251" i="10"/>
  <c r="AO251" i="10"/>
  <c r="AK252" i="10"/>
  <c r="AL252" i="10"/>
  <c r="AM252" i="10"/>
  <c r="AN252" i="10"/>
  <c r="AO252" i="10"/>
  <c r="AK253" i="10"/>
  <c r="AL253" i="10"/>
  <c r="AM253" i="10"/>
  <c r="AN253" i="10"/>
  <c r="AO253" i="10"/>
  <c r="AK254" i="10"/>
  <c r="AL254" i="10"/>
  <c r="AM254" i="10"/>
  <c r="AN254" i="10"/>
  <c r="AO254" i="10"/>
  <c r="AK255" i="10"/>
  <c r="AL255" i="10"/>
  <c r="AM255" i="10"/>
  <c r="AN255" i="10"/>
  <c r="AO255" i="10"/>
  <c r="AK256" i="10"/>
  <c r="AL256" i="10"/>
  <c r="AM256" i="10"/>
  <c r="AN256" i="10"/>
  <c r="AO256" i="10"/>
  <c r="AK257" i="10"/>
  <c r="AL257" i="10"/>
  <c r="AM257" i="10"/>
  <c r="AN257" i="10"/>
  <c r="AO257" i="10"/>
  <c r="AK258" i="10"/>
  <c r="AL258" i="10"/>
  <c r="AM258" i="10"/>
  <c r="AN258" i="10"/>
  <c r="AO258" i="10"/>
  <c r="AK259" i="10"/>
  <c r="AL259" i="10"/>
  <c r="AM259" i="10"/>
  <c r="AN259" i="10"/>
  <c r="AO259" i="10"/>
  <c r="AK260" i="10"/>
  <c r="AL260" i="10"/>
  <c r="AM260" i="10"/>
  <c r="AN260" i="10"/>
  <c r="AO260" i="10"/>
  <c r="AK261" i="10"/>
  <c r="AL261" i="10"/>
  <c r="AM261" i="10"/>
  <c r="AN261" i="10"/>
  <c r="AO261" i="10"/>
  <c r="AK262" i="10"/>
  <c r="AL262" i="10"/>
  <c r="AM262" i="10"/>
  <c r="AN262" i="10"/>
  <c r="AO262" i="10"/>
  <c r="AK263" i="10"/>
  <c r="AL263" i="10"/>
  <c r="AM263" i="10"/>
  <c r="AN263" i="10"/>
  <c r="AO263" i="10"/>
  <c r="AK264" i="10"/>
  <c r="AL264" i="10"/>
  <c r="AM264" i="10"/>
  <c r="AN264" i="10"/>
  <c r="AO264" i="10"/>
  <c r="AK265" i="10"/>
  <c r="AL265" i="10"/>
  <c r="AM265" i="10"/>
  <c r="AN265" i="10"/>
  <c r="AO265" i="10"/>
  <c r="AK266" i="10"/>
  <c r="AL266" i="10"/>
  <c r="AM266" i="10"/>
  <c r="AN266" i="10"/>
  <c r="AO266" i="10"/>
  <c r="AK267" i="10"/>
  <c r="AL267" i="10"/>
  <c r="AM267" i="10"/>
  <c r="AN267" i="10"/>
  <c r="AO267" i="10"/>
  <c r="AK268" i="10"/>
  <c r="AL268" i="10"/>
  <c r="AM268" i="10"/>
  <c r="AN268" i="10"/>
  <c r="AO268" i="10"/>
  <c r="AK269" i="10"/>
  <c r="AL269" i="10"/>
  <c r="AM269" i="10"/>
  <c r="AN269" i="10"/>
  <c r="AO269" i="10"/>
  <c r="AK270" i="10"/>
  <c r="AL270" i="10"/>
  <c r="AM270" i="10"/>
  <c r="AN270" i="10"/>
  <c r="AO270" i="10"/>
  <c r="AK271" i="10"/>
  <c r="AL271" i="10"/>
  <c r="AM271" i="10"/>
  <c r="AN271" i="10"/>
  <c r="AO271" i="10"/>
  <c r="AK272" i="10"/>
  <c r="AL272" i="10"/>
  <c r="AM272" i="10"/>
  <c r="AN272" i="10"/>
  <c r="AO272" i="10"/>
  <c r="AK273" i="10"/>
  <c r="AL273" i="10"/>
  <c r="AM273" i="10"/>
  <c r="AN273" i="10"/>
  <c r="AO273" i="10"/>
  <c r="AK274" i="10"/>
  <c r="AL274" i="10"/>
  <c r="AM274" i="10"/>
  <c r="AN274" i="10"/>
  <c r="AO274" i="10"/>
  <c r="AK275" i="10"/>
  <c r="AL275" i="10"/>
  <c r="AM275" i="10"/>
  <c r="AN275" i="10"/>
  <c r="AO275" i="10"/>
  <c r="AK276" i="10"/>
  <c r="AL276" i="10"/>
  <c r="AM276" i="10"/>
  <c r="AN276" i="10"/>
  <c r="AO276" i="10"/>
  <c r="AK277" i="10"/>
  <c r="AL277" i="10"/>
  <c r="AM277" i="10"/>
  <c r="AN277" i="10"/>
  <c r="AO277" i="10"/>
  <c r="AK278" i="10"/>
  <c r="AL278" i="10"/>
  <c r="AM278" i="10"/>
  <c r="AN278" i="10"/>
  <c r="AO278" i="10"/>
  <c r="AK279" i="10"/>
  <c r="AL279" i="10"/>
  <c r="AM279" i="10"/>
  <c r="AN279" i="10"/>
  <c r="AO279" i="10"/>
  <c r="AK280" i="10"/>
  <c r="AL280" i="10"/>
  <c r="AM280" i="10"/>
  <c r="AN280" i="10"/>
  <c r="AO280" i="10"/>
  <c r="AK281" i="10"/>
  <c r="AL281" i="10"/>
  <c r="AM281" i="10"/>
  <c r="AN281" i="10"/>
  <c r="AO281" i="10"/>
  <c r="AK282" i="10"/>
  <c r="AL282" i="10"/>
  <c r="AM282" i="10"/>
  <c r="AN282" i="10"/>
  <c r="AO282" i="10"/>
  <c r="AK283" i="10"/>
  <c r="AL283" i="10"/>
  <c r="AM283" i="10"/>
  <c r="AN283" i="10"/>
  <c r="AO283" i="10"/>
  <c r="AK284" i="10"/>
  <c r="AL284" i="10"/>
  <c r="AM284" i="10"/>
  <c r="AN284" i="10"/>
  <c r="AO284" i="10"/>
  <c r="AK285" i="10"/>
  <c r="AL285" i="10"/>
  <c r="AM285" i="10"/>
  <c r="AN285" i="10"/>
  <c r="AO285" i="10"/>
  <c r="AK286" i="10"/>
  <c r="AL286" i="10"/>
  <c r="AM286" i="10"/>
  <c r="AN286" i="10"/>
  <c r="AO286" i="10"/>
  <c r="AK287" i="10"/>
  <c r="AL287" i="10"/>
  <c r="AM287" i="10"/>
  <c r="AN287" i="10"/>
  <c r="AO287" i="10"/>
  <c r="AK288" i="10"/>
  <c r="AL288" i="10"/>
  <c r="AM288" i="10"/>
  <c r="AN288" i="10"/>
  <c r="AO288" i="10"/>
  <c r="AK289" i="10"/>
  <c r="AL289" i="10"/>
  <c r="AM289" i="10"/>
  <c r="AN289" i="10"/>
  <c r="AO289" i="10"/>
  <c r="AK290" i="10"/>
  <c r="AL290" i="10"/>
  <c r="AM290" i="10"/>
  <c r="AN290" i="10"/>
  <c r="AO290" i="10"/>
  <c r="AK291" i="10"/>
  <c r="AL291" i="10"/>
  <c r="AM291" i="10"/>
  <c r="AN291" i="10"/>
  <c r="AO291" i="10"/>
  <c r="AK292" i="10"/>
  <c r="AL292" i="10"/>
  <c r="AM292" i="10"/>
  <c r="AN292" i="10"/>
  <c r="AO292" i="10"/>
  <c r="AK293" i="10"/>
  <c r="AL293" i="10"/>
  <c r="AM293" i="10"/>
  <c r="AN293" i="10"/>
  <c r="AO293" i="10"/>
  <c r="AK294" i="10"/>
  <c r="AL294" i="10"/>
  <c r="AM294" i="10"/>
  <c r="AN294" i="10"/>
  <c r="AO294" i="10"/>
  <c r="AK295" i="10"/>
  <c r="AL295" i="10"/>
  <c r="AM295" i="10"/>
  <c r="AN295" i="10"/>
  <c r="AO295" i="10"/>
  <c r="AK296" i="10"/>
  <c r="AL296" i="10"/>
  <c r="AM296" i="10"/>
  <c r="AN296" i="10"/>
  <c r="AO296" i="10"/>
  <c r="AK297" i="10"/>
  <c r="AL297" i="10"/>
  <c r="AM297" i="10"/>
  <c r="AN297" i="10"/>
  <c r="AO297" i="10"/>
  <c r="AK298" i="10"/>
  <c r="AL298" i="10"/>
  <c r="AM298" i="10"/>
  <c r="AN298" i="10"/>
  <c r="AO298" i="10"/>
  <c r="AK299" i="10"/>
  <c r="AL299" i="10"/>
  <c r="AM299" i="10"/>
  <c r="AN299" i="10"/>
  <c r="AO299" i="10"/>
  <c r="AK300" i="10"/>
  <c r="AL300" i="10"/>
  <c r="AM300" i="10"/>
  <c r="AN300" i="10"/>
  <c r="AO300" i="10"/>
  <c r="AK301" i="10"/>
  <c r="AL301" i="10"/>
  <c r="AM301" i="10"/>
  <c r="AN301" i="10"/>
  <c r="AO301" i="10"/>
  <c r="AK302" i="10"/>
  <c r="AL302" i="10"/>
  <c r="AM302" i="10"/>
  <c r="AN302" i="10"/>
  <c r="AO302" i="10"/>
  <c r="AK303" i="10"/>
  <c r="AL303" i="10"/>
  <c r="AM303" i="10"/>
  <c r="AN303" i="10"/>
  <c r="AO303" i="10"/>
  <c r="AK304" i="10"/>
  <c r="AL304" i="10"/>
  <c r="AM304" i="10"/>
  <c r="AN304" i="10"/>
  <c r="AO304" i="10"/>
  <c r="AK305" i="10"/>
  <c r="AL305" i="10"/>
  <c r="AM305" i="10"/>
  <c r="AN305" i="10"/>
  <c r="AO305" i="10"/>
  <c r="AK306" i="10"/>
  <c r="AL306" i="10"/>
  <c r="AM306" i="10"/>
  <c r="AN306" i="10"/>
  <c r="AO306" i="10"/>
  <c r="AK307" i="10"/>
  <c r="AL307" i="10"/>
  <c r="AM307" i="10"/>
  <c r="AN307" i="10"/>
  <c r="AO307" i="10"/>
  <c r="AK308" i="10"/>
  <c r="AL308" i="10"/>
  <c r="AM308" i="10"/>
  <c r="AN308" i="10"/>
  <c r="AO308" i="10"/>
  <c r="AK309" i="10"/>
  <c r="AL309" i="10"/>
  <c r="AM309" i="10"/>
  <c r="AN309" i="10"/>
  <c r="AO309" i="10"/>
  <c r="AK310" i="10"/>
  <c r="AL310" i="10"/>
  <c r="AM310" i="10"/>
  <c r="AN310" i="10"/>
  <c r="AO310" i="10"/>
  <c r="AK311" i="10"/>
  <c r="AL311" i="10"/>
  <c r="AM311" i="10"/>
  <c r="AN311" i="10"/>
  <c r="AO311" i="10"/>
  <c r="AK312" i="10"/>
  <c r="AL312" i="10"/>
  <c r="AM312" i="10"/>
  <c r="AN312" i="10"/>
  <c r="AO312" i="10"/>
  <c r="AK313" i="10"/>
  <c r="AL313" i="10"/>
  <c r="AM313" i="10"/>
  <c r="AN313" i="10"/>
  <c r="AO313" i="10"/>
  <c r="AK314" i="10"/>
  <c r="AL314" i="10"/>
  <c r="AM314" i="10"/>
  <c r="AN314" i="10"/>
  <c r="AO314" i="10"/>
  <c r="AK315" i="10"/>
  <c r="AL315" i="10"/>
  <c r="AM315" i="10"/>
  <c r="AN315" i="10"/>
  <c r="AO315" i="10"/>
  <c r="AK316" i="10"/>
  <c r="AL316" i="10"/>
  <c r="AM316" i="10"/>
  <c r="AN316" i="10"/>
  <c r="AO316" i="10"/>
  <c r="AK317" i="10"/>
  <c r="AL317" i="10"/>
  <c r="AM317" i="10"/>
  <c r="AN317" i="10"/>
  <c r="AO317" i="10"/>
  <c r="AK318" i="10"/>
  <c r="AL318" i="10"/>
  <c r="AM318" i="10"/>
  <c r="AN318" i="10"/>
  <c r="AO318" i="10"/>
  <c r="AK319" i="10"/>
  <c r="AL319" i="10"/>
  <c r="AM319" i="10"/>
  <c r="AN319" i="10"/>
  <c r="AO319" i="10"/>
  <c r="AK320" i="10"/>
  <c r="AL320" i="10"/>
  <c r="AM320" i="10"/>
  <c r="AN320" i="10"/>
  <c r="AO320" i="10"/>
  <c r="AK321" i="10"/>
  <c r="AL321" i="10"/>
  <c r="AM321" i="10"/>
  <c r="AN321" i="10"/>
  <c r="AO321" i="10"/>
  <c r="AK322" i="10"/>
  <c r="AL322" i="10"/>
  <c r="AM322" i="10"/>
  <c r="AN322" i="10"/>
  <c r="AO322" i="10"/>
  <c r="AK323" i="10"/>
  <c r="AL323" i="10"/>
  <c r="AM323" i="10"/>
  <c r="AN323" i="10"/>
  <c r="AO323" i="10"/>
  <c r="AK324" i="10"/>
  <c r="AL324" i="10"/>
  <c r="AM324" i="10"/>
  <c r="AN324" i="10"/>
  <c r="AO324" i="10"/>
  <c r="AK325" i="10"/>
  <c r="AL325" i="10"/>
  <c r="AM325" i="10"/>
  <c r="AN325" i="10"/>
  <c r="AO325" i="10"/>
  <c r="AK326" i="10"/>
  <c r="AL326" i="10"/>
  <c r="AM326" i="10"/>
  <c r="AN326" i="10"/>
  <c r="AO326" i="10"/>
  <c r="AK327" i="10"/>
  <c r="AL327" i="10"/>
  <c r="AM327" i="10"/>
  <c r="AN327" i="10"/>
  <c r="AO327" i="10"/>
  <c r="AK328" i="10"/>
  <c r="AL328" i="10"/>
  <c r="AM328" i="10"/>
  <c r="AN328" i="10"/>
  <c r="AO328" i="10"/>
  <c r="AK329" i="10"/>
  <c r="AL329" i="10"/>
  <c r="AM329" i="10"/>
  <c r="AN329" i="10"/>
  <c r="AO329" i="10"/>
  <c r="AK330" i="10"/>
  <c r="AL330" i="10"/>
  <c r="AM330" i="10"/>
  <c r="AN330" i="10"/>
  <c r="AO330" i="10"/>
  <c r="AK331" i="10"/>
  <c r="AL331" i="10"/>
  <c r="AM331" i="10"/>
  <c r="AN331" i="10"/>
  <c r="AO331" i="10"/>
  <c r="AK332" i="10"/>
  <c r="AL332" i="10"/>
  <c r="AM332" i="10"/>
  <c r="AN332" i="10"/>
  <c r="AO332" i="10"/>
  <c r="AK333" i="10"/>
  <c r="AL333" i="10"/>
  <c r="AM333" i="10"/>
  <c r="AN333" i="10"/>
  <c r="AO333" i="10"/>
  <c r="AK334" i="10"/>
  <c r="AL334" i="10"/>
  <c r="AM334" i="10"/>
  <c r="AN334" i="10"/>
  <c r="AO334" i="10"/>
  <c r="AK335" i="10"/>
  <c r="AL335" i="10"/>
  <c r="AM335" i="10"/>
  <c r="AN335" i="10"/>
  <c r="AO335" i="10"/>
  <c r="AK336" i="10"/>
  <c r="AL336" i="10"/>
  <c r="AM336" i="10"/>
  <c r="AN336" i="10"/>
  <c r="AO336" i="10"/>
  <c r="AK337" i="10"/>
  <c r="AL337" i="10"/>
  <c r="AM337" i="10"/>
  <c r="AN337" i="10"/>
  <c r="AO337" i="10"/>
  <c r="AK338" i="10"/>
  <c r="AL338" i="10"/>
  <c r="AM338" i="10"/>
  <c r="AN338" i="10"/>
  <c r="AO338" i="10"/>
  <c r="AK339" i="10"/>
  <c r="AL339" i="10"/>
  <c r="AM339" i="10"/>
  <c r="AN339" i="10"/>
  <c r="AO339" i="10"/>
  <c r="AK340" i="10"/>
  <c r="AL340" i="10"/>
  <c r="AM340" i="10"/>
  <c r="AN340" i="10"/>
  <c r="AO340" i="10"/>
  <c r="AK341" i="10"/>
  <c r="AL341" i="10"/>
  <c r="AM341" i="10"/>
  <c r="AN341" i="10"/>
  <c r="AO341" i="10"/>
  <c r="AK342" i="10"/>
  <c r="AL342" i="10"/>
  <c r="AM342" i="10"/>
  <c r="AN342" i="10"/>
  <c r="AO342" i="10"/>
  <c r="AK343" i="10"/>
  <c r="AL343" i="10"/>
  <c r="AM343" i="10"/>
  <c r="AN343" i="10"/>
  <c r="AO343" i="10"/>
  <c r="AK344" i="10"/>
  <c r="AL344" i="10"/>
  <c r="AM344" i="10"/>
  <c r="AN344" i="10"/>
  <c r="AO344" i="10"/>
  <c r="AK345" i="10"/>
  <c r="AL345" i="10"/>
  <c r="AM345" i="10"/>
  <c r="AN345" i="10"/>
  <c r="AO345" i="10"/>
  <c r="AK346" i="10"/>
  <c r="AL346" i="10"/>
  <c r="AM346" i="10"/>
  <c r="AN346" i="10"/>
  <c r="AO346" i="10"/>
  <c r="AK347" i="10"/>
  <c r="AL347" i="10"/>
  <c r="AM347" i="10"/>
  <c r="AN347" i="10"/>
  <c r="AO347" i="10"/>
  <c r="AK348" i="10"/>
  <c r="AL348" i="10"/>
  <c r="AM348" i="10"/>
  <c r="AN348" i="10"/>
  <c r="AO348" i="10"/>
  <c r="AK349" i="10"/>
  <c r="AL349" i="10"/>
  <c r="AM349" i="10"/>
  <c r="AN349" i="10"/>
  <c r="AO349" i="10"/>
  <c r="AK350" i="10"/>
  <c r="AL350" i="10"/>
  <c r="AM350" i="10"/>
  <c r="AN350" i="10"/>
  <c r="AO350" i="10"/>
  <c r="AK351" i="10"/>
  <c r="AL351" i="10"/>
  <c r="AM351" i="10"/>
  <c r="AN351" i="10"/>
  <c r="AO351" i="10"/>
  <c r="AK352" i="10"/>
  <c r="AL352" i="10"/>
  <c r="AM352" i="10"/>
  <c r="AN352" i="10"/>
  <c r="AO352" i="10"/>
  <c r="AK353" i="10"/>
  <c r="AL353" i="10"/>
  <c r="AM353" i="10"/>
  <c r="AN353" i="10"/>
  <c r="AO353" i="10"/>
  <c r="AK354" i="10"/>
  <c r="AL354" i="10"/>
  <c r="AM354" i="10"/>
  <c r="AN354" i="10"/>
  <c r="AO354" i="10"/>
  <c r="AK355" i="10"/>
  <c r="AL355" i="10"/>
  <c r="AM355" i="10"/>
  <c r="AN355" i="10"/>
  <c r="AO355" i="10"/>
  <c r="AK356" i="10"/>
  <c r="AL356" i="10"/>
  <c r="AM356" i="10"/>
  <c r="AN356" i="10"/>
  <c r="AO356" i="10"/>
  <c r="AK357" i="10"/>
  <c r="AL357" i="10"/>
  <c r="AM357" i="10"/>
  <c r="AN357" i="10"/>
  <c r="AO357" i="10"/>
  <c r="AK358" i="10"/>
  <c r="AL358" i="10"/>
  <c r="AM358" i="10"/>
  <c r="AN358" i="10"/>
  <c r="AO358" i="10"/>
  <c r="AK359" i="10"/>
  <c r="AL359" i="10"/>
  <c r="AM359" i="10"/>
  <c r="AN359" i="10"/>
  <c r="AO359" i="10"/>
  <c r="AK360" i="10"/>
  <c r="AL360" i="10"/>
  <c r="AM360" i="10"/>
  <c r="AN360" i="10"/>
  <c r="AO360" i="10"/>
  <c r="AK361" i="10"/>
  <c r="AL361" i="10"/>
  <c r="AM361" i="10"/>
  <c r="AN361" i="10"/>
  <c r="AO361" i="10"/>
  <c r="AK362" i="10"/>
  <c r="AL362" i="10"/>
  <c r="AM362" i="10"/>
  <c r="AN362" i="10"/>
  <c r="AO362" i="10"/>
  <c r="AK363" i="10"/>
  <c r="AL363" i="10"/>
  <c r="AM363" i="10"/>
  <c r="AN363" i="10"/>
  <c r="AO363" i="10"/>
  <c r="AK364" i="10"/>
  <c r="AL364" i="10"/>
  <c r="AM364" i="10"/>
  <c r="AN364" i="10"/>
  <c r="AO364" i="10"/>
  <c r="AK365" i="10"/>
  <c r="AL365" i="10"/>
  <c r="AM365" i="10"/>
  <c r="AN365" i="10"/>
  <c r="AO365" i="10"/>
  <c r="AK366" i="10"/>
  <c r="AL366" i="10"/>
  <c r="AM366" i="10"/>
  <c r="AN366" i="10"/>
  <c r="AO366" i="10"/>
  <c r="AK367" i="10"/>
  <c r="AL367" i="10"/>
  <c r="AM367" i="10"/>
  <c r="AN367" i="10"/>
  <c r="AO367" i="10"/>
  <c r="AK368" i="10"/>
  <c r="AL368" i="10"/>
  <c r="AM368" i="10"/>
  <c r="AN368" i="10"/>
  <c r="AO368" i="10"/>
  <c r="AK369" i="10"/>
  <c r="AL369" i="10"/>
  <c r="AM369" i="10"/>
  <c r="AN369" i="10"/>
  <c r="AO369" i="10"/>
  <c r="AK370" i="10"/>
  <c r="AL370" i="10"/>
  <c r="AM370" i="10"/>
  <c r="AN370" i="10"/>
  <c r="AO370" i="10"/>
  <c r="AK371" i="10"/>
  <c r="AL371" i="10"/>
  <c r="AM371" i="10"/>
  <c r="AN371" i="10"/>
  <c r="AO371" i="10"/>
  <c r="AK372" i="10"/>
  <c r="AL372" i="10"/>
  <c r="AM372" i="10"/>
  <c r="AN372" i="10"/>
  <c r="AO372" i="10"/>
  <c r="AK373" i="10"/>
  <c r="AL373" i="10"/>
  <c r="AM373" i="10"/>
  <c r="AN373" i="10"/>
  <c r="AO373" i="10"/>
  <c r="AK374" i="10"/>
  <c r="AL374" i="10"/>
  <c r="AM374" i="10"/>
  <c r="AN374" i="10"/>
  <c r="AO374" i="10"/>
  <c r="AK375" i="10"/>
  <c r="AL375" i="10"/>
  <c r="AM375" i="10"/>
  <c r="AN375" i="10"/>
  <c r="AO375" i="10"/>
  <c r="AK376" i="10"/>
  <c r="AL376" i="10"/>
  <c r="AM376" i="10"/>
  <c r="AN376" i="10"/>
  <c r="AO376" i="10"/>
  <c r="AK377" i="10"/>
  <c r="AL377" i="10"/>
  <c r="AM377" i="10"/>
  <c r="AN377" i="10"/>
  <c r="AO377" i="10"/>
  <c r="AK378" i="10"/>
  <c r="AL378" i="10"/>
  <c r="AM378" i="10"/>
  <c r="AN378" i="10"/>
  <c r="AO378" i="10"/>
  <c r="AK379" i="10"/>
  <c r="AL379" i="10"/>
  <c r="AM379" i="10"/>
  <c r="AN379" i="10"/>
  <c r="AO379" i="10"/>
  <c r="AK380" i="10"/>
  <c r="AL380" i="10"/>
  <c r="AM380" i="10"/>
  <c r="AN380" i="10"/>
  <c r="AO380" i="10"/>
  <c r="AK381" i="10"/>
  <c r="AL381" i="10"/>
  <c r="AM381" i="10"/>
  <c r="AN381" i="10"/>
  <c r="AO381" i="10"/>
  <c r="AK382" i="10"/>
  <c r="AL382" i="10"/>
  <c r="AM382" i="10"/>
  <c r="AN382" i="10"/>
  <c r="AO382" i="10"/>
  <c r="AK383" i="10"/>
  <c r="AL383" i="10"/>
  <c r="AM383" i="10"/>
  <c r="AN383" i="10"/>
  <c r="AO383" i="10"/>
  <c r="AK384" i="10"/>
  <c r="AL384" i="10"/>
  <c r="AM384" i="10"/>
  <c r="AN384" i="10"/>
  <c r="AO384" i="10"/>
  <c r="AK385" i="10"/>
  <c r="AL385" i="10"/>
  <c r="AM385" i="10"/>
  <c r="AN385" i="10"/>
  <c r="AO385" i="10"/>
  <c r="AK386" i="10"/>
  <c r="AL386" i="10"/>
  <c r="AM386" i="10"/>
  <c r="AN386" i="10"/>
  <c r="AO386" i="10"/>
  <c r="AK387" i="10"/>
  <c r="AL387" i="10"/>
  <c r="AM387" i="10"/>
  <c r="AN387" i="10"/>
  <c r="AO387" i="10"/>
  <c r="AK388" i="10"/>
  <c r="AL388" i="10"/>
  <c r="AM388" i="10"/>
  <c r="AN388" i="10"/>
  <c r="AO388" i="10"/>
  <c r="AK389" i="10"/>
  <c r="AL389" i="10"/>
  <c r="AM389" i="10"/>
  <c r="AN389" i="10"/>
  <c r="AO389" i="10"/>
  <c r="AK390" i="10"/>
  <c r="AL390" i="10"/>
  <c r="AM390" i="10"/>
  <c r="AN390" i="10"/>
  <c r="AO390" i="10"/>
  <c r="AK391" i="10"/>
  <c r="AL391" i="10"/>
  <c r="AM391" i="10"/>
  <c r="AN391" i="10"/>
  <c r="AO391" i="10"/>
  <c r="AK392" i="10"/>
  <c r="AL392" i="10"/>
  <c r="AM392" i="10"/>
  <c r="AN392" i="10"/>
  <c r="AO392" i="10"/>
  <c r="AK393" i="10"/>
  <c r="AL393" i="10"/>
  <c r="AM393" i="10"/>
  <c r="AN393" i="10"/>
  <c r="AO393" i="10"/>
  <c r="AK394" i="10"/>
  <c r="AL394" i="10"/>
  <c r="AM394" i="10"/>
  <c r="AN394" i="10"/>
  <c r="AO394" i="10"/>
  <c r="AK395" i="10"/>
  <c r="AL395" i="10"/>
  <c r="AM395" i="10"/>
  <c r="AN395" i="10"/>
  <c r="AO395" i="10"/>
  <c r="AK396" i="10"/>
  <c r="AL396" i="10"/>
  <c r="AM396" i="10"/>
  <c r="AN396" i="10"/>
  <c r="AO396" i="10"/>
  <c r="AK397" i="10"/>
  <c r="AL397" i="10"/>
  <c r="AM397" i="10"/>
  <c r="AN397" i="10"/>
  <c r="AO397" i="10"/>
  <c r="AK398" i="10"/>
  <c r="AL398" i="10"/>
  <c r="AM398" i="10"/>
  <c r="AN398" i="10"/>
  <c r="AO398" i="10"/>
  <c r="AK399" i="10"/>
  <c r="AL399" i="10"/>
  <c r="AM399" i="10"/>
  <c r="AN399" i="10"/>
  <c r="AO399" i="10"/>
  <c r="AK400" i="10"/>
  <c r="AL400" i="10"/>
  <c r="AM400" i="10"/>
  <c r="AN400" i="10"/>
  <c r="AO400" i="10"/>
  <c r="AK401" i="10"/>
  <c r="AL401" i="10"/>
  <c r="AM401" i="10"/>
  <c r="AN401" i="10"/>
  <c r="AO401" i="10"/>
  <c r="AK402" i="10"/>
  <c r="AL402" i="10"/>
  <c r="AM402" i="10"/>
  <c r="AN402" i="10"/>
  <c r="AO402" i="10"/>
  <c r="AK403" i="10"/>
  <c r="AL403" i="10"/>
  <c r="AM403" i="10"/>
  <c r="AN403" i="10"/>
  <c r="AO403" i="10"/>
  <c r="AK404" i="10"/>
  <c r="AL404" i="10"/>
  <c r="AM404" i="10"/>
  <c r="AN404" i="10"/>
  <c r="AO404" i="10"/>
  <c r="AK405" i="10"/>
  <c r="AL405" i="10"/>
  <c r="AM405" i="10"/>
  <c r="AN405" i="10"/>
  <c r="AO405" i="10"/>
  <c r="AK406" i="10"/>
  <c r="AL406" i="10"/>
  <c r="AM406" i="10"/>
  <c r="AN406" i="10"/>
  <c r="AO406" i="10"/>
  <c r="AK407" i="10"/>
  <c r="AL407" i="10"/>
  <c r="AM407" i="10"/>
  <c r="AN407" i="10"/>
  <c r="AO407" i="10"/>
  <c r="AK408" i="10"/>
  <c r="AL408" i="10"/>
  <c r="AM408" i="10"/>
  <c r="AN408" i="10"/>
  <c r="AO408" i="10"/>
  <c r="AK409" i="10"/>
  <c r="AL409" i="10"/>
  <c r="AM409" i="10"/>
  <c r="AN409" i="10"/>
  <c r="AO409" i="10"/>
  <c r="AK410" i="10"/>
  <c r="AL410" i="10"/>
  <c r="AM410" i="10"/>
  <c r="AN410" i="10"/>
  <c r="AO410" i="10"/>
  <c r="AK411" i="10"/>
  <c r="AL411" i="10"/>
  <c r="AM411" i="10"/>
  <c r="AN411" i="10"/>
  <c r="AO411" i="10"/>
  <c r="AK412" i="10"/>
  <c r="AL412" i="10"/>
  <c r="AM412" i="10"/>
  <c r="AN412" i="10"/>
  <c r="AO412" i="10"/>
  <c r="AK413" i="10"/>
  <c r="AL413" i="10"/>
  <c r="AM413" i="10"/>
  <c r="AN413" i="10"/>
  <c r="AO413" i="10"/>
  <c r="AK414" i="10"/>
  <c r="AL414" i="10"/>
  <c r="AM414" i="10"/>
  <c r="AN414" i="10"/>
  <c r="AO414" i="10"/>
  <c r="AK415" i="10"/>
  <c r="AL415" i="10"/>
  <c r="AM415" i="10"/>
  <c r="AN415" i="10"/>
  <c r="AO415" i="10"/>
  <c r="AK416" i="10"/>
  <c r="AL416" i="10"/>
  <c r="AM416" i="10"/>
  <c r="AN416" i="10"/>
  <c r="AO416" i="10"/>
  <c r="AK417" i="10"/>
  <c r="AL417" i="10"/>
  <c r="AM417" i="10"/>
  <c r="AN417" i="10"/>
  <c r="AO417" i="10"/>
  <c r="AK418" i="10"/>
  <c r="AL418" i="10"/>
  <c r="AM418" i="10"/>
  <c r="AN418" i="10"/>
  <c r="AO418" i="10"/>
  <c r="AK419" i="10"/>
  <c r="AL419" i="10"/>
  <c r="AM419" i="10"/>
  <c r="AN419" i="10"/>
  <c r="AO419" i="10"/>
  <c r="AK420" i="10"/>
  <c r="AL420" i="10"/>
  <c r="AM420" i="10"/>
  <c r="AN420" i="10"/>
  <c r="AO420" i="10"/>
  <c r="AK421" i="10"/>
  <c r="AL421" i="10"/>
  <c r="AM421" i="10"/>
  <c r="AN421" i="10"/>
  <c r="AO421" i="10"/>
  <c r="AK422" i="10"/>
  <c r="AL422" i="10"/>
  <c r="AM422" i="10"/>
  <c r="AN422" i="10"/>
  <c r="AO422" i="10"/>
  <c r="AK423" i="10"/>
  <c r="AL423" i="10"/>
  <c r="AM423" i="10"/>
  <c r="AN423" i="10"/>
  <c r="AO423" i="10"/>
  <c r="AK424" i="10"/>
  <c r="AL424" i="10"/>
  <c r="AM424" i="10"/>
  <c r="AN424" i="10"/>
  <c r="AO424" i="10"/>
  <c r="AK425" i="10"/>
  <c r="AL425" i="10"/>
  <c r="AM425" i="10"/>
  <c r="AN425" i="10"/>
  <c r="AO425" i="10"/>
  <c r="AK426" i="10"/>
  <c r="AL426" i="10"/>
  <c r="AM426" i="10"/>
  <c r="AN426" i="10"/>
  <c r="AO426" i="10"/>
  <c r="AK427" i="10"/>
  <c r="AL427" i="10"/>
  <c r="AM427" i="10"/>
  <c r="AN427" i="10"/>
  <c r="AO427" i="10"/>
  <c r="AK428" i="10"/>
  <c r="AL428" i="10"/>
  <c r="AM428" i="10"/>
  <c r="AN428" i="10"/>
  <c r="AO428" i="10"/>
  <c r="AK429" i="10"/>
  <c r="AL429" i="10"/>
  <c r="AM429" i="10"/>
  <c r="AN429" i="10"/>
  <c r="AO429" i="10"/>
  <c r="AK430" i="10"/>
  <c r="AL430" i="10"/>
  <c r="AM430" i="10"/>
  <c r="AN430" i="10"/>
  <c r="AO430" i="10"/>
  <c r="AK431" i="10"/>
  <c r="AL431" i="10"/>
  <c r="AM431" i="10"/>
  <c r="AN431" i="10"/>
  <c r="AO431" i="10"/>
  <c r="AK432" i="10"/>
  <c r="AL432" i="10"/>
  <c r="AM432" i="10"/>
  <c r="AN432" i="10"/>
  <c r="AO432" i="10"/>
  <c r="AK433" i="10"/>
  <c r="AL433" i="10"/>
  <c r="AM433" i="10"/>
  <c r="AN433" i="10"/>
  <c r="AO433" i="10"/>
  <c r="AK434" i="10"/>
  <c r="AL434" i="10"/>
  <c r="AM434" i="10"/>
  <c r="AN434" i="10"/>
  <c r="AO434" i="10"/>
  <c r="AK435" i="10"/>
  <c r="AL435" i="10"/>
  <c r="AM435" i="10"/>
  <c r="AN435" i="10"/>
  <c r="AO435" i="10"/>
  <c r="AK436" i="10"/>
  <c r="AL436" i="10"/>
  <c r="AM436" i="10"/>
  <c r="AN436" i="10"/>
  <c r="AO436" i="10"/>
  <c r="AK437" i="10"/>
  <c r="AL437" i="10"/>
  <c r="AM437" i="10"/>
  <c r="AN437" i="10"/>
  <c r="AO437" i="10"/>
  <c r="AK438" i="10"/>
  <c r="AL438" i="10"/>
  <c r="AM438" i="10"/>
  <c r="AN438" i="10"/>
  <c r="AO438" i="10"/>
  <c r="AK439" i="10"/>
  <c r="AL439" i="10"/>
  <c r="AM439" i="10"/>
  <c r="AN439" i="10"/>
  <c r="AO439" i="10"/>
  <c r="AK440" i="10"/>
  <c r="AL440" i="10"/>
  <c r="AM440" i="10"/>
  <c r="AN440" i="10"/>
  <c r="AO440" i="10"/>
  <c r="AK441" i="10"/>
  <c r="AL441" i="10"/>
  <c r="AM441" i="10"/>
  <c r="AN441" i="10"/>
  <c r="AO441" i="10"/>
  <c r="AK442" i="10"/>
  <c r="AL442" i="10"/>
  <c r="AM442" i="10"/>
  <c r="AN442" i="10"/>
  <c r="AO442" i="10"/>
  <c r="AK443" i="10"/>
  <c r="AL443" i="10"/>
  <c r="AM443" i="10"/>
  <c r="AN443" i="10"/>
  <c r="AO443" i="10"/>
  <c r="AK444" i="10"/>
  <c r="AL444" i="10"/>
  <c r="AM444" i="10"/>
  <c r="AN444" i="10"/>
  <c r="AO444" i="10"/>
  <c r="AK445" i="10"/>
  <c r="AL445" i="10"/>
  <c r="AM445" i="10"/>
  <c r="AN445" i="10"/>
  <c r="AO445" i="10"/>
  <c r="AK446" i="10"/>
  <c r="AL446" i="10"/>
  <c r="AM446" i="10"/>
  <c r="AN446" i="10"/>
  <c r="AO446" i="10"/>
  <c r="AK447" i="10"/>
  <c r="AL447" i="10"/>
  <c r="AM447" i="10"/>
  <c r="AN447" i="10"/>
  <c r="AO447" i="10"/>
  <c r="AK448" i="10"/>
  <c r="AL448" i="10"/>
  <c r="AM448" i="10"/>
  <c r="AN448" i="10"/>
  <c r="AO448" i="10"/>
  <c r="AK449" i="10"/>
  <c r="AL449" i="10"/>
  <c r="AM449" i="10"/>
  <c r="AN449" i="10"/>
  <c r="AO449" i="10"/>
  <c r="AK450" i="10"/>
  <c r="AL450" i="10"/>
  <c r="AM450" i="10"/>
  <c r="AN450" i="10"/>
  <c r="AO450" i="10"/>
  <c r="AK451" i="10"/>
  <c r="AL451" i="10"/>
  <c r="AM451" i="10"/>
  <c r="AN451" i="10"/>
  <c r="AO451" i="10"/>
  <c r="AK452" i="10"/>
  <c r="AL452" i="10"/>
  <c r="AM452" i="10"/>
  <c r="AN452" i="10"/>
  <c r="AO452" i="10"/>
  <c r="AK453" i="10"/>
  <c r="AL453" i="10"/>
  <c r="AM453" i="10"/>
  <c r="AN453" i="10"/>
  <c r="AO453" i="10"/>
  <c r="AK454" i="10"/>
  <c r="AL454" i="10"/>
  <c r="AM454" i="10"/>
  <c r="AN454" i="10"/>
  <c r="AO454" i="10"/>
  <c r="AK455" i="10"/>
  <c r="AL455" i="10"/>
  <c r="AM455" i="10"/>
  <c r="AN455" i="10"/>
  <c r="AO455" i="10"/>
  <c r="AK456" i="10"/>
  <c r="AL456" i="10"/>
  <c r="AM456" i="10"/>
  <c r="AN456" i="10"/>
  <c r="AO456" i="10"/>
  <c r="AK457" i="10"/>
  <c r="AL457" i="10"/>
  <c r="AM457" i="10"/>
  <c r="AN457" i="10"/>
  <c r="AO457" i="10"/>
  <c r="AK458" i="10"/>
  <c r="AL458" i="10"/>
  <c r="AM458" i="10"/>
  <c r="AN458" i="10"/>
  <c r="AO458" i="10"/>
  <c r="AK459" i="10"/>
  <c r="AL459" i="10"/>
  <c r="AM459" i="10"/>
  <c r="AN459" i="10"/>
  <c r="AO459" i="10"/>
  <c r="AK460" i="10"/>
  <c r="AL460" i="10"/>
  <c r="AM460" i="10"/>
  <c r="AN460" i="10"/>
  <c r="AO460" i="10"/>
  <c r="AK461" i="10"/>
  <c r="AL461" i="10"/>
  <c r="AM461" i="10"/>
  <c r="AN461" i="10"/>
  <c r="AO461" i="10"/>
  <c r="AK462" i="10"/>
  <c r="AL462" i="10"/>
  <c r="AM462" i="10"/>
  <c r="AN462" i="10"/>
  <c r="AO462" i="10"/>
  <c r="AK463" i="10"/>
  <c r="AL463" i="10"/>
  <c r="AM463" i="10"/>
  <c r="AN463" i="10"/>
  <c r="AO463" i="10"/>
  <c r="AK464" i="10"/>
  <c r="AL464" i="10"/>
  <c r="AM464" i="10"/>
  <c r="AN464" i="10"/>
  <c r="AO464" i="10"/>
  <c r="AK465" i="10"/>
  <c r="AL465" i="10"/>
  <c r="AM465" i="10"/>
  <c r="AN465" i="10"/>
  <c r="AO465" i="10"/>
  <c r="AK466" i="10"/>
  <c r="AL466" i="10"/>
  <c r="AM466" i="10"/>
  <c r="AN466" i="10"/>
  <c r="AO466" i="10"/>
  <c r="AK467" i="10"/>
  <c r="AL467" i="10"/>
  <c r="AM467" i="10"/>
  <c r="AN467" i="10"/>
  <c r="AO467" i="10"/>
  <c r="AK468" i="10"/>
  <c r="AL468" i="10"/>
  <c r="AM468" i="10"/>
  <c r="AN468" i="10"/>
  <c r="AO468" i="10"/>
  <c r="AK469" i="10"/>
  <c r="AL469" i="10"/>
  <c r="AM469" i="10"/>
  <c r="AN469" i="10"/>
  <c r="AO469" i="10"/>
  <c r="AK470" i="10"/>
  <c r="AL470" i="10"/>
  <c r="AM470" i="10"/>
  <c r="AN470" i="10"/>
  <c r="AO470" i="10"/>
  <c r="AK471" i="10"/>
  <c r="AL471" i="10"/>
  <c r="AM471" i="10"/>
  <c r="AN471" i="10"/>
  <c r="AO471" i="10"/>
  <c r="AK472" i="10"/>
  <c r="AL472" i="10"/>
  <c r="AM472" i="10"/>
  <c r="AN472" i="10"/>
  <c r="AO472" i="10"/>
  <c r="AK473" i="10"/>
  <c r="AL473" i="10"/>
  <c r="AM473" i="10"/>
  <c r="AN473" i="10"/>
  <c r="AO473" i="10"/>
  <c r="AK474" i="10"/>
  <c r="AL474" i="10"/>
  <c r="AM474" i="10"/>
  <c r="AN474" i="10"/>
  <c r="AO474" i="10"/>
  <c r="AK475" i="10"/>
  <c r="AL475" i="10"/>
  <c r="AM475" i="10"/>
  <c r="AN475" i="10"/>
  <c r="AO475" i="10"/>
  <c r="AK476" i="10"/>
  <c r="AL476" i="10"/>
  <c r="AM476" i="10"/>
  <c r="AN476" i="10"/>
  <c r="AO476" i="10"/>
  <c r="AK477" i="10"/>
  <c r="AL477" i="10"/>
  <c r="AM477" i="10"/>
  <c r="AN477" i="10"/>
  <c r="AO477" i="10"/>
  <c r="AK478" i="10"/>
  <c r="AL478" i="10"/>
  <c r="AM478" i="10"/>
  <c r="AN478" i="10"/>
  <c r="AO478" i="10"/>
  <c r="AK479" i="10"/>
  <c r="AL479" i="10"/>
  <c r="AM479" i="10"/>
  <c r="AN479" i="10"/>
  <c r="AO479" i="10"/>
  <c r="BN458" i="10" l="1"/>
  <c r="BH458" i="10"/>
  <c r="BB458" i="10"/>
  <c r="AV458" i="10"/>
  <c r="AC458" i="10"/>
  <c r="AI458" i="10" s="1"/>
  <c r="AB458" i="10"/>
  <c r="AH458" i="10" s="1"/>
  <c r="AA458" i="10"/>
  <c r="AG458" i="10" s="1"/>
  <c r="Z458" i="10"/>
  <c r="AF458" i="10" s="1"/>
  <c r="Y458" i="10"/>
  <c r="AE458" i="10" s="1"/>
  <c r="R458" i="10"/>
  <c r="X458" i="10"/>
  <c r="K458" i="10"/>
  <c r="J458" i="10"/>
  <c r="I458" i="10"/>
  <c r="H458" i="10"/>
  <c r="G458" i="10"/>
  <c r="C41" i="11"/>
  <c r="D41" i="11"/>
  <c r="E41" i="11"/>
  <c r="F41" i="11"/>
  <c r="G41" i="11"/>
  <c r="C42" i="11"/>
  <c r="D42" i="11"/>
  <c r="E42" i="11"/>
  <c r="F42" i="11"/>
  <c r="G42" i="11"/>
  <c r="C43" i="11"/>
  <c r="D43" i="11"/>
  <c r="E43" i="11"/>
  <c r="F43" i="11"/>
  <c r="G43" i="11"/>
  <c r="C44" i="11"/>
  <c r="D44" i="11"/>
  <c r="E44" i="11"/>
  <c r="F44" i="11"/>
  <c r="G44" i="11"/>
  <c r="C45" i="11"/>
  <c r="D45" i="11"/>
  <c r="E45" i="11"/>
  <c r="F45" i="11"/>
  <c r="G45" i="11"/>
  <c r="C46" i="11"/>
  <c r="D46" i="11"/>
  <c r="E46" i="11"/>
  <c r="F46" i="11"/>
  <c r="G46" i="11"/>
  <c r="C47" i="11"/>
  <c r="D47" i="11"/>
  <c r="E47" i="11"/>
  <c r="F47" i="11"/>
  <c r="G47" i="11"/>
  <c r="D40" i="11"/>
  <c r="E40" i="11"/>
  <c r="F40" i="11"/>
  <c r="G40" i="11"/>
  <c r="C40" i="11"/>
  <c r="C7" i="11"/>
  <c r="C25" i="11"/>
  <c r="AJ458" i="10" l="1"/>
  <c r="AD458" i="10"/>
  <c r="L458" i="10"/>
  <c r="AP458" i="10"/>
  <c r="H40" i="11"/>
  <c r="H7" i="4" l="1"/>
  <c r="K82" i="10" l="1"/>
  <c r="C4" i="20" l="1"/>
  <c r="D4" i="20"/>
  <c r="I6" i="16"/>
  <c r="J6" i="16"/>
  <c r="K6" i="16"/>
  <c r="L6" i="16"/>
  <c r="M6" i="16"/>
  <c r="B6" i="16"/>
  <c r="C6" i="16"/>
  <c r="D6" i="16"/>
  <c r="E6" i="16"/>
  <c r="F6" i="16"/>
  <c r="B7" i="16"/>
  <c r="C7" i="16"/>
  <c r="D7" i="16"/>
  <c r="E7" i="16"/>
  <c r="F7" i="16"/>
  <c r="B8" i="16"/>
  <c r="C8" i="16"/>
  <c r="D8" i="16"/>
  <c r="E8" i="16"/>
  <c r="F8" i="16"/>
  <c r="C9" i="16"/>
  <c r="D9" i="16"/>
  <c r="E9" i="16"/>
  <c r="F9" i="16"/>
  <c r="B10" i="16"/>
  <c r="C10" i="16"/>
  <c r="D10" i="16"/>
  <c r="E10" i="16"/>
  <c r="F10" i="16"/>
  <c r="B11" i="16"/>
  <c r="C11" i="16"/>
  <c r="D11" i="16"/>
  <c r="C5" i="16"/>
  <c r="D5" i="16"/>
  <c r="E5" i="16"/>
  <c r="F5" i="16"/>
  <c r="B5" i="16"/>
  <c r="B20" i="16"/>
  <c r="C20" i="16"/>
  <c r="D20" i="16"/>
  <c r="E20" i="16"/>
  <c r="F20" i="16"/>
  <c r="I20" i="16"/>
  <c r="J20" i="16"/>
  <c r="K20" i="16"/>
  <c r="L20" i="16"/>
  <c r="M20" i="16"/>
  <c r="B21" i="16"/>
  <c r="C21" i="16"/>
  <c r="D21" i="16"/>
  <c r="E21" i="16"/>
  <c r="F21" i="16"/>
  <c r="I21" i="16"/>
  <c r="J21" i="16"/>
  <c r="K21" i="16"/>
  <c r="L21" i="16"/>
  <c r="M21" i="16"/>
  <c r="B22" i="16"/>
  <c r="C22" i="16"/>
  <c r="D22" i="16"/>
  <c r="E22" i="16"/>
  <c r="F22" i="16"/>
  <c r="I22" i="16"/>
  <c r="J22" i="16"/>
  <c r="K22" i="16"/>
  <c r="L22" i="16"/>
  <c r="M22" i="16"/>
  <c r="B23" i="16"/>
  <c r="C23" i="16"/>
  <c r="D23" i="16"/>
  <c r="E23" i="16"/>
  <c r="F23" i="16"/>
  <c r="I23" i="16"/>
  <c r="J23" i="16"/>
  <c r="K23" i="16"/>
  <c r="L23" i="16"/>
  <c r="M23" i="16"/>
  <c r="B24" i="16"/>
  <c r="C24" i="16"/>
  <c r="D24" i="16"/>
  <c r="E24" i="16"/>
  <c r="F24" i="16"/>
  <c r="I24" i="16"/>
  <c r="J24" i="16"/>
  <c r="K24" i="16"/>
  <c r="L24" i="16"/>
  <c r="M24" i="16"/>
  <c r="B25" i="16"/>
  <c r="C25" i="16"/>
  <c r="D25" i="16"/>
  <c r="E25" i="16"/>
  <c r="F25" i="16"/>
  <c r="I25" i="16"/>
  <c r="J25" i="16"/>
  <c r="K25" i="16"/>
  <c r="L25" i="16"/>
  <c r="M25" i="16"/>
  <c r="B26" i="16"/>
  <c r="C26" i="16"/>
  <c r="D26" i="16"/>
  <c r="E26" i="16"/>
  <c r="F26" i="16"/>
  <c r="I26" i="16"/>
  <c r="J26" i="16"/>
  <c r="K26" i="16"/>
  <c r="L26" i="16"/>
  <c r="M26" i="16"/>
  <c r="G21" i="16" l="1"/>
  <c r="G22" i="16"/>
  <c r="N25" i="16"/>
  <c r="G20" i="16"/>
  <c r="D27" i="16"/>
  <c r="G26" i="16"/>
  <c r="G25" i="16"/>
  <c r="L27" i="16"/>
  <c r="N21" i="16"/>
  <c r="G23" i="16"/>
  <c r="N20" i="16"/>
  <c r="N24" i="16"/>
  <c r="N23" i="16"/>
  <c r="D12" i="16"/>
  <c r="D29" i="16" s="1"/>
  <c r="G8" i="16"/>
  <c r="G5" i="16"/>
  <c r="K27" i="16"/>
  <c r="C12" i="16"/>
  <c r="N6" i="16"/>
  <c r="J27" i="16"/>
  <c r="N26" i="16"/>
  <c r="G24" i="16"/>
  <c r="I27" i="16"/>
  <c r="N22" i="16"/>
  <c r="E27" i="16"/>
  <c r="G7" i="16"/>
  <c r="C27" i="16"/>
  <c r="G10" i="16"/>
  <c r="F27" i="16"/>
  <c r="G6" i="16"/>
  <c r="B27" i="16"/>
  <c r="M27" i="16"/>
  <c r="C7" i="4"/>
  <c r="B7" i="4"/>
  <c r="H6" i="4"/>
  <c r="G6" i="4"/>
  <c r="F6" i="4"/>
  <c r="G7" i="4"/>
  <c r="C29" i="16" l="1"/>
  <c r="N27" i="16"/>
  <c r="G27" i="16"/>
  <c r="H82" i="10"/>
  <c r="I82" i="10"/>
  <c r="J82" i="10"/>
  <c r="G82" i="10"/>
  <c r="G78" i="10"/>
  <c r="K93" i="10"/>
  <c r="J93" i="10"/>
  <c r="I93" i="10"/>
  <c r="H93" i="10"/>
  <c r="G93" i="10"/>
  <c r="K92" i="10"/>
  <c r="J92" i="10"/>
  <c r="I92" i="10"/>
  <c r="H92" i="10"/>
  <c r="G92" i="10"/>
  <c r="K90" i="10"/>
  <c r="J90" i="10"/>
  <c r="I90" i="10"/>
  <c r="H90" i="10"/>
  <c r="G90" i="10"/>
  <c r="K85" i="10"/>
  <c r="J85" i="10"/>
  <c r="I85" i="10"/>
  <c r="H85" i="10"/>
  <c r="G85" i="10"/>
  <c r="K84" i="10"/>
  <c r="J84" i="10"/>
  <c r="I84" i="10"/>
  <c r="H84" i="10"/>
  <c r="G84" i="10"/>
  <c r="K78" i="10"/>
  <c r="J78" i="10"/>
  <c r="I78" i="10"/>
  <c r="H78" i="10"/>
  <c r="K77" i="10"/>
  <c r="J77" i="10"/>
  <c r="I77" i="10"/>
  <c r="H77" i="10"/>
  <c r="G77" i="10"/>
  <c r="K76" i="10"/>
  <c r="J76" i="10"/>
  <c r="I76" i="10"/>
  <c r="H76" i="10"/>
  <c r="G76" i="10"/>
  <c r="K40" i="10"/>
  <c r="H40" i="10"/>
  <c r="I40" i="10"/>
  <c r="J40" i="10"/>
  <c r="G40" i="10"/>
  <c r="X40" i="10"/>
  <c r="R78" i="10"/>
  <c r="W412" i="10"/>
  <c r="V412" i="10"/>
  <c r="W407" i="10"/>
  <c r="F4" i="20" l="1"/>
  <c r="F11" i="16"/>
  <c r="F12" i="16" s="1"/>
  <c r="F29" i="16" s="1"/>
  <c r="E11" i="16"/>
  <c r="E4" i="20"/>
  <c r="X85" i="10"/>
  <c r="S195" i="10"/>
  <c r="X477" i="10"/>
  <c r="BN477" i="10"/>
  <c r="BH477" i="10"/>
  <c r="BB477" i="10"/>
  <c r="AV477" i="10"/>
  <c r="R477" i="10"/>
  <c r="K477" i="10"/>
  <c r="J477" i="10"/>
  <c r="I477" i="10"/>
  <c r="H477" i="10"/>
  <c r="G477" i="10"/>
  <c r="B4" i="20" l="1"/>
  <c r="G4" i="20" s="1"/>
  <c r="B9" i="16"/>
  <c r="E12" i="16"/>
  <c r="E29" i="16" s="1"/>
  <c r="G11" i="16"/>
  <c r="AP477" i="10"/>
  <c r="L477" i="10"/>
  <c r="G9" i="16" l="1"/>
  <c r="G12" i="16" s="1"/>
  <c r="G29" i="16" s="1"/>
  <c r="B12" i="16"/>
  <c r="B29" i="16" s="1"/>
  <c r="G120" i="10"/>
  <c r="H120" i="10"/>
  <c r="I120" i="10"/>
  <c r="I2" i="12"/>
  <c r="H2" i="12"/>
  <c r="G2" i="12"/>
  <c r="AO24" i="14"/>
  <c r="AN24" i="14"/>
  <c r="AM24" i="14"/>
  <c r="AL24" i="14"/>
  <c r="AK24" i="14"/>
  <c r="AO23" i="14"/>
  <c r="AN23" i="14"/>
  <c r="AM23" i="14"/>
  <c r="AL23" i="14"/>
  <c r="AK23" i="14"/>
  <c r="AO22" i="14"/>
  <c r="AN22" i="14"/>
  <c r="AM22" i="14"/>
  <c r="AL22" i="14"/>
  <c r="AK22" i="14"/>
  <c r="AK6" i="14"/>
  <c r="AL6" i="14"/>
  <c r="AM6" i="14"/>
  <c r="AN6" i="14"/>
  <c r="AO6" i="14"/>
  <c r="AK7" i="14"/>
  <c r="AL7" i="14"/>
  <c r="AM7" i="14"/>
  <c r="AN7" i="14"/>
  <c r="AO7" i="14"/>
  <c r="AK8" i="14"/>
  <c r="AL8" i="14"/>
  <c r="AM8" i="14"/>
  <c r="AN8" i="14"/>
  <c r="AO8" i="14"/>
  <c r="AK9" i="14"/>
  <c r="AL9" i="14"/>
  <c r="AM9" i="14"/>
  <c r="AN9" i="14"/>
  <c r="AO9" i="14"/>
  <c r="AK10" i="14"/>
  <c r="AL10" i="14"/>
  <c r="AM10" i="14"/>
  <c r="AN10" i="14"/>
  <c r="AO10" i="14"/>
  <c r="AK11" i="14"/>
  <c r="AL11" i="14"/>
  <c r="AM11" i="14"/>
  <c r="AN11" i="14"/>
  <c r="AO11" i="14"/>
  <c r="AK12" i="14"/>
  <c r="AL12" i="14"/>
  <c r="AM12" i="14"/>
  <c r="AN12" i="14"/>
  <c r="AO12" i="14"/>
  <c r="AH24" i="14"/>
  <c r="AG24" i="14"/>
  <c r="AF24" i="14"/>
  <c r="AE24" i="14"/>
  <c r="AD24" i="14"/>
  <c r="AH23" i="14"/>
  <c r="AG23" i="14"/>
  <c r="AF23" i="14"/>
  <c r="AE23" i="14"/>
  <c r="AD23" i="14"/>
  <c r="AH22" i="14"/>
  <c r="AG22" i="14"/>
  <c r="AF22" i="14"/>
  <c r="AE22" i="14"/>
  <c r="AD22" i="14"/>
  <c r="AA24" i="14"/>
  <c r="Z24" i="14"/>
  <c r="Y24" i="14"/>
  <c r="X24" i="14"/>
  <c r="W24" i="14"/>
  <c r="AA23" i="14"/>
  <c r="Z23" i="14"/>
  <c r="Y23" i="14"/>
  <c r="X23" i="14"/>
  <c r="W23" i="14"/>
  <c r="AA22" i="14"/>
  <c r="Z22" i="14"/>
  <c r="Y22" i="14"/>
  <c r="X22" i="14"/>
  <c r="W22" i="14"/>
  <c r="AD5" i="14"/>
  <c r="AD6" i="14"/>
  <c r="AE6" i="14"/>
  <c r="AF6" i="14"/>
  <c r="AG6" i="14"/>
  <c r="AH6" i="14"/>
  <c r="AD7" i="14"/>
  <c r="AE7" i="14"/>
  <c r="AF7" i="14"/>
  <c r="AG7" i="14"/>
  <c r="AH7" i="14"/>
  <c r="AD8" i="14"/>
  <c r="AE8" i="14"/>
  <c r="AF8" i="14"/>
  <c r="AG8" i="14"/>
  <c r="AH8" i="14"/>
  <c r="AD9" i="14"/>
  <c r="AE9" i="14"/>
  <c r="AF9" i="14"/>
  <c r="AG9" i="14"/>
  <c r="AH9" i="14"/>
  <c r="AD10" i="14"/>
  <c r="AE10" i="14"/>
  <c r="AF10" i="14"/>
  <c r="AG10" i="14"/>
  <c r="AH10" i="14"/>
  <c r="AD11" i="14"/>
  <c r="AE11" i="14"/>
  <c r="AF11" i="14"/>
  <c r="AG11" i="14"/>
  <c r="AH11" i="14"/>
  <c r="AD12" i="14"/>
  <c r="AE12" i="14"/>
  <c r="AF12" i="14"/>
  <c r="AG12" i="14"/>
  <c r="AH12" i="14"/>
  <c r="W6" i="14"/>
  <c r="B28" i="20" s="1"/>
  <c r="X6" i="14"/>
  <c r="C28" i="20" s="1"/>
  <c r="Y6" i="14"/>
  <c r="D28" i="20" s="1"/>
  <c r="Z6" i="14"/>
  <c r="E28" i="20" s="1"/>
  <c r="AA6" i="14"/>
  <c r="F28" i="20" s="1"/>
  <c r="W7" i="14"/>
  <c r="B29" i="20" s="1"/>
  <c r="X7" i="14"/>
  <c r="C29" i="20" s="1"/>
  <c r="Y7" i="14"/>
  <c r="D29" i="20" s="1"/>
  <c r="Z7" i="14"/>
  <c r="E29" i="20" s="1"/>
  <c r="AA7" i="14"/>
  <c r="F29" i="20" s="1"/>
  <c r="W8" i="14"/>
  <c r="B30" i="20" s="1"/>
  <c r="X8" i="14"/>
  <c r="C30" i="20" s="1"/>
  <c r="Y8" i="14"/>
  <c r="D30" i="20" s="1"/>
  <c r="Z8" i="14"/>
  <c r="E30" i="20" s="1"/>
  <c r="AA8" i="14"/>
  <c r="F30" i="20" s="1"/>
  <c r="W9" i="14"/>
  <c r="B31" i="20" s="1"/>
  <c r="X9" i="14"/>
  <c r="C31" i="20" s="1"/>
  <c r="Y9" i="14"/>
  <c r="D31" i="20" s="1"/>
  <c r="Z9" i="14"/>
  <c r="E31" i="20" s="1"/>
  <c r="AA9" i="14"/>
  <c r="F31" i="20" s="1"/>
  <c r="W10" i="14"/>
  <c r="B32" i="20" s="1"/>
  <c r="X10" i="14"/>
  <c r="C32" i="20" s="1"/>
  <c r="Y10" i="14"/>
  <c r="D32" i="20" s="1"/>
  <c r="Z10" i="14"/>
  <c r="E32" i="20" s="1"/>
  <c r="AA10" i="14"/>
  <c r="F32" i="20" s="1"/>
  <c r="W11" i="14"/>
  <c r="B33" i="20" s="1"/>
  <c r="X11" i="14"/>
  <c r="C33" i="20" s="1"/>
  <c r="Y11" i="14"/>
  <c r="D33" i="20" s="1"/>
  <c r="Z11" i="14"/>
  <c r="E33" i="20" s="1"/>
  <c r="AA11" i="14"/>
  <c r="F33" i="20" s="1"/>
  <c r="W12" i="14"/>
  <c r="B34" i="20" s="1"/>
  <c r="X12" i="14"/>
  <c r="C34" i="20" s="1"/>
  <c r="Y12" i="14"/>
  <c r="D34" i="20" s="1"/>
  <c r="Z12" i="14"/>
  <c r="E34" i="20" s="1"/>
  <c r="AA12" i="14"/>
  <c r="F34" i="20" s="1"/>
  <c r="AL5" i="14"/>
  <c r="AM5" i="14"/>
  <c r="AN5" i="14"/>
  <c r="AO5" i="14"/>
  <c r="AK5" i="14"/>
  <c r="AE5" i="14"/>
  <c r="AF5" i="14"/>
  <c r="AG5" i="14"/>
  <c r="AH5" i="14"/>
  <c r="X5" i="14"/>
  <c r="C27" i="20" s="1"/>
  <c r="Y5" i="14"/>
  <c r="D27" i="20" s="1"/>
  <c r="Z5" i="14"/>
  <c r="E27" i="20" s="1"/>
  <c r="AA5" i="14"/>
  <c r="F27" i="20" s="1"/>
  <c r="W5" i="14"/>
  <c r="B27" i="20" s="1"/>
  <c r="B23" i="14"/>
  <c r="C23" i="14"/>
  <c r="D23" i="14"/>
  <c r="E23" i="14"/>
  <c r="F23" i="14"/>
  <c r="B24" i="14"/>
  <c r="C24" i="14"/>
  <c r="D24" i="14"/>
  <c r="E24" i="14"/>
  <c r="F24" i="14"/>
  <c r="F22" i="14"/>
  <c r="E22" i="14"/>
  <c r="D22" i="14"/>
  <c r="C22" i="14"/>
  <c r="B22" i="14"/>
  <c r="B7" i="14"/>
  <c r="C7" i="14"/>
  <c r="D7" i="14"/>
  <c r="E7" i="14"/>
  <c r="F7" i="14"/>
  <c r="B8" i="14"/>
  <c r="C8" i="14"/>
  <c r="D8" i="14"/>
  <c r="E8" i="14"/>
  <c r="F8" i="14"/>
  <c r="B9" i="14"/>
  <c r="C9" i="14"/>
  <c r="D9" i="14"/>
  <c r="E9" i="14"/>
  <c r="F9" i="14"/>
  <c r="B10" i="14"/>
  <c r="C10" i="14"/>
  <c r="D10" i="14"/>
  <c r="E10" i="14"/>
  <c r="F10" i="14"/>
  <c r="B11" i="14"/>
  <c r="C11" i="14"/>
  <c r="D11" i="14"/>
  <c r="E11" i="14"/>
  <c r="F11" i="14"/>
  <c r="B12" i="14"/>
  <c r="C12" i="14"/>
  <c r="D12" i="14"/>
  <c r="E12" i="14"/>
  <c r="F12" i="14"/>
  <c r="C5" i="14"/>
  <c r="D5" i="14"/>
  <c r="E5" i="14"/>
  <c r="F5" i="14"/>
  <c r="B5" i="14"/>
  <c r="I239" i="12"/>
  <c r="G5" i="10"/>
  <c r="H5" i="10"/>
  <c r="I5" i="10"/>
  <c r="J5" i="10"/>
  <c r="K5" i="10"/>
  <c r="R5" i="10"/>
  <c r="X5" i="10"/>
  <c r="G6" i="10"/>
  <c r="H6" i="10"/>
  <c r="I6" i="10"/>
  <c r="J6" i="10"/>
  <c r="K6" i="10"/>
  <c r="R6" i="10"/>
  <c r="X6" i="10"/>
  <c r="G7" i="10"/>
  <c r="H7" i="10"/>
  <c r="I7" i="10"/>
  <c r="J7" i="10"/>
  <c r="K7" i="10"/>
  <c r="R7" i="10"/>
  <c r="X7" i="10"/>
  <c r="G8" i="10"/>
  <c r="H8" i="10"/>
  <c r="I8" i="10"/>
  <c r="J8" i="10"/>
  <c r="K8" i="10"/>
  <c r="R8" i="10"/>
  <c r="X8" i="10"/>
  <c r="G9" i="10"/>
  <c r="H9" i="10"/>
  <c r="I9" i="10"/>
  <c r="J9" i="10"/>
  <c r="K9" i="10"/>
  <c r="R9" i="10"/>
  <c r="X9" i="10"/>
  <c r="G10" i="10"/>
  <c r="H10" i="10"/>
  <c r="I10" i="10"/>
  <c r="J10" i="10"/>
  <c r="K10" i="10"/>
  <c r="R10" i="10"/>
  <c r="X10" i="10"/>
  <c r="G11" i="10"/>
  <c r="H11" i="10"/>
  <c r="I11" i="10"/>
  <c r="J11" i="10"/>
  <c r="K11" i="10"/>
  <c r="R11" i="10"/>
  <c r="X11" i="10"/>
  <c r="G12" i="10"/>
  <c r="H12" i="10"/>
  <c r="I12" i="10"/>
  <c r="J12" i="10"/>
  <c r="K12" i="10"/>
  <c r="R12" i="10"/>
  <c r="X12" i="10"/>
  <c r="G13" i="10"/>
  <c r="H13" i="10"/>
  <c r="I13" i="10"/>
  <c r="J13" i="10"/>
  <c r="K13" i="10"/>
  <c r="R13" i="10"/>
  <c r="X13" i="10"/>
  <c r="G14" i="10"/>
  <c r="H14" i="10"/>
  <c r="I14" i="10"/>
  <c r="J14" i="10"/>
  <c r="K14" i="10"/>
  <c r="R14" i="10"/>
  <c r="X14" i="10"/>
  <c r="G15" i="10"/>
  <c r="H15" i="10"/>
  <c r="I15" i="10"/>
  <c r="J15" i="10"/>
  <c r="K15" i="10"/>
  <c r="R15" i="10"/>
  <c r="X15" i="10"/>
  <c r="G16" i="10"/>
  <c r="H16" i="10"/>
  <c r="I16" i="10"/>
  <c r="J16" i="10"/>
  <c r="K16" i="10"/>
  <c r="R16" i="10"/>
  <c r="X16" i="10"/>
  <c r="G17" i="10"/>
  <c r="H17" i="10"/>
  <c r="I17" i="10"/>
  <c r="J17" i="10"/>
  <c r="K17" i="10"/>
  <c r="R17" i="10"/>
  <c r="X17" i="10"/>
  <c r="G18" i="10"/>
  <c r="H18" i="10"/>
  <c r="I18" i="10"/>
  <c r="J18" i="10"/>
  <c r="K18" i="10"/>
  <c r="R18" i="10"/>
  <c r="X18" i="10"/>
  <c r="G19" i="10"/>
  <c r="H19" i="10"/>
  <c r="I19" i="10"/>
  <c r="J19" i="10"/>
  <c r="K19" i="10"/>
  <c r="R19" i="10"/>
  <c r="X19" i="10"/>
  <c r="G20" i="10"/>
  <c r="H20" i="10"/>
  <c r="I20" i="10"/>
  <c r="J20" i="10"/>
  <c r="K20" i="10"/>
  <c r="R20" i="10"/>
  <c r="X20" i="10"/>
  <c r="G21" i="10"/>
  <c r="H21" i="10"/>
  <c r="I21" i="10"/>
  <c r="J21" i="10"/>
  <c r="K21" i="10"/>
  <c r="R21" i="10"/>
  <c r="X21" i="10"/>
  <c r="G22" i="10"/>
  <c r="H22" i="10"/>
  <c r="I22" i="10"/>
  <c r="J22" i="10"/>
  <c r="K22" i="10"/>
  <c r="R22" i="10"/>
  <c r="X22" i="10"/>
  <c r="G23" i="10"/>
  <c r="H23" i="10"/>
  <c r="I23" i="10"/>
  <c r="J23" i="10"/>
  <c r="K23" i="10"/>
  <c r="R23" i="10"/>
  <c r="X23" i="10"/>
  <c r="G24" i="10"/>
  <c r="H24" i="10"/>
  <c r="I24" i="10"/>
  <c r="J24" i="10"/>
  <c r="K24" i="10"/>
  <c r="R24" i="10"/>
  <c r="X24" i="10"/>
  <c r="G25" i="10"/>
  <c r="H25" i="10"/>
  <c r="I25" i="10"/>
  <c r="J25" i="10"/>
  <c r="K25" i="10"/>
  <c r="R25" i="10"/>
  <c r="X25" i="10"/>
  <c r="G26" i="10"/>
  <c r="H26" i="10"/>
  <c r="I26" i="10"/>
  <c r="J26" i="10"/>
  <c r="K26" i="10"/>
  <c r="R26" i="10"/>
  <c r="X26" i="10"/>
  <c r="G27" i="10"/>
  <c r="H27" i="10"/>
  <c r="I27" i="10"/>
  <c r="J27" i="10"/>
  <c r="K27" i="10"/>
  <c r="R27" i="10"/>
  <c r="X27" i="10"/>
  <c r="G28" i="10"/>
  <c r="H28" i="10"/>
  <c r="I28" i="10"/>
  <c r="J28" i="10"/>
  <c r="K28" i="10"/>
  <c r="R28" i="10"/>
  <c r="X28" i="10"/>
  <c r="G29" i="10"/>
  <c r="H29" i="10"/>
  <c r="I29" i="10"/>
  <c r="J29" i="10"/>
  <c r="K29" i="10"/>
  <c r="R29" i="10"/>
  <c r="X29" i="10"/>
  <c r="G30" i="10"/>
  <c r="H30" i="10"/>
  <c r="I30" i="10"/>
  <c r="J30" i="10"/>
  <c r="K30" i="10"/>
  <c r="R30" i="10"/>
  <c r="X30" i="10"/>
  <c r="G31" i="10"/>
  <c r="H31" i="10"/>
  <c r="I31" i="10"/>
  <c r="J31" i="10"/>
  <c r="K31" i="10"/>
  <c r="R31" i="10"/>
  <c r="X31" i="10"/>
  <c r="G32" i="10"/>
  <c r="H32" i="10"/>
  <c r="I32" i="10"/>
  <c r="J32" i="10"/>
  <c r="K32" i="10"/>
  <c r="R32" i="10"/>
  <c r="X32" i="10"/>
  <c r="G33" i="10"/>
  <c r="H33" i="10"/>
  <c r="I33" i="10"/>
  <c r="J33" i="10"/>
  <c r="K33" i="10"/>
  <c r="R33" i="10"/>
  <c r="X33" i="10"/>
  <c r="G34" i="10"/>
  <c r="H34" i="10"/>
  <c r="I34" i="10"/>
  <c r="J34" i="10"/>
  <c r="K34" i="10"/>
  <c r="R34" i="10"/>
  <c r="X34" i="10"/>
  <c r="G35" i="10"/>
  <c r="H35" i="10"/>
  <c r="I35" i="10"/>
  <c r="J35" i="10"/>
  <c r="K35" i="10"/>
  <c r="R35" i="10"/>
  <c r="X35" i="10"/>
  <c r="G36" i="10"/>
  <c r="H36" i="10"/>
  <c r="I36" i="10"/>
  <c r="J36" i="10"/>
  <c r="K36" i="10"/>
  <c r="R36" i="10"/>
  <c r="X36" i="10"/>
  <c r="G37" i="10"/>
  <c r="H37" i="10"/>
  <c r="I37" i="10"/>
  <c r="J37" i="10"/>
  <c r="K37" i="10"/>
  <c r="R37" i="10"/>
  <c r="X37" i="10"/>
  <c r="G38" i="10"/>
  <c r="H38" i="10"/>
  <c r="I38" i="10"/>
  <c r="J38" i="10"/>
  <c r="K38" i="10"/>
  <c r="R38" i="10"/>
  <c r="X38" i="10"/>
  <c r="G39" i="10"/>
  <c r="H39" i="10"/>
  <c r="I39" i="10"/>
  <c r="J39" i="10"/>
  <c r="K39" i="10"/>
  <c r="R39" i="10"/>
  <c r="X39" i="10"/>
  <c r="R40" i="10"/>
  <c r="G41" i="10"/>
  <c r="H41" i="10"/>
  <c r="I41" i="10"/>
  <c r="J41" i="10"/>
  <c r="K41" i="10"/>
  <c r="R41" i="10"/>
  <c r="X41" i="10"/>
  <c r="G42" i="10"/>
  <c r="H42" i="10"/>
  <c r="I42" i="10"/>
  <c r="J42" i="10"/>
  <c r="K42" i="10"/>
  <c r="R42" i="10"/>
  <c r="X42" i="10"/>
  <c r="G43" i="10"/>
  <c r="H43" i="10"/>
  <c r="I43" i="10"/>
  <c r="J43" i="10"/>
  <c r="K43" i="10"/>
  <c r="R43" i="10"/>
  <c r="X43" i="10"/>
  <c r="G44" i="10"/>
  <c r="H44" i="10"/>
  <c r="I44" i="10"/>
  <c r="J44" i="10"/>
  <c r="K44" i="10"/>
  <c r="R44" i="10"/>
  <c r="X44" i="10"/>
  <c r="G45" i="10"/>
  <c r="H45" i="10"/>
  <c r="I45" i="10"/>
  <c r="J45" i="10"/>
  <c r="K45" i="10"/>
  <c r="R45" i="10"/>
  <c r="X45" i="10"/>
  <c r="G46" i="10"/>
  <c r="H46" i="10"/>
  <c r="I46" i="10"/>
  <c r="J46" i="10"/>
  <c r="K46" i="10"/>
  <c r="R46" i="10"/>
  <c r="X46" i="10"/>
  <c r="G47" i="10"/>
  <c r="H47" i="10"/>
  <c r="I47" i="10"/>
  <c r="J47" i="10"/>
  <c r="K47" i="10"/>
  <c r="R47" i="10"/>
  <c r="X47" i="10"/>
  <c r="G48" i="10"/>
  <c r="H48" i="10"/>
  <c r="I48" i="10"/>
  <c r="J48" i="10"/>
  <c r="K48" i="10"/>
  <c r="R48" i="10"/>
  <c r="X48" i="10"/>
  <c r="G49" i="10"/>
  <c r="H49" i="10"/>
  <c r="I49" i="10"/>
  <c r="J49" i="10"/>
  <c r="K49" i="10"/>
  <c r="R49" i="10"/>
  <c r="X49" i="10"/>
  <c r="G50" i="10"/>
  <c r="H50" i="10"/>
  <c r="I50" i="10"/>
  <c r="J50" i="10"/>
  <c r="K50" i="10"/>
  <c r="R50" i="10"/>
  <c r="X50" i="10"/>
  <c r="G51" i="10"/>
  <c r="H51" i="10"/>
  <c r="I51" i="10"/>
  <c r="J51" i="10"/>
  <c r="K51" i="10"/>
  <c r="R51" i="10"/>
  <c r="X51" i="10"/>
  <c r="G52" i="10"/>
  <c r="H52" i="10"/>
  <c r="I52" i="10"/>
  <c r="J52" i="10"/>
  <c r="K52" i="10"/>
  <c r="R52" i="10"/>
  <c r="X52" i="10"/>
  <c r="G53" i="10"/>
  <c r="H53" i="10"/>
  <c r="I53" i="10"/>
  <c r="J53" i="10"/>
  <c r="K53" i="10"/>
  <c r="R53" i="10"/>
  <c r="X53" i="10"/>
  <c r="G54" i="10"/>
  <c r="H54" i="10"/>
  <c r="I54" i="10"/>
  <c r="J54" i="10"/>
  <c r="K54" i="10"/>
  <c r="R54" i="10"/>
  <c r="X54" i="10"/>
  <c r="G55" i="10"/>
  <c r="H55" i="10"/>
  <c r="I55" i="10"/>
  <c r="J55" i="10"/>
  <c r="K55" i="10"/>
  <c r="R55" i="10"/>
  <c r="X55" i="10"/>
  <c r="G56" i="10"/>
  <c r="H56" i="10"/>
  <c r="I56" i="10"/>
  <c r="J56" i="10"/>
  <c r="K56" i="10"/>
  <c r="R56" i="10"/>
  <c r="X56" i="10"/>
  <c r="G57" i="10"/>
  <c r="H57" i="10"/>
  <c r="I57" i="10"/>
  <c r="J57" i="10"/>
  <c r="K57" i="10"/>
  <c r="R57" i="10"/>
  <c r="X57" i="10"/>
  <c r="G58" i="10"/>
  <c r="H58" i="10"/>
  <c r="I58" i="10"/>
  <c r="J58" i="10"/>
  <c r="K58" i="10"/>
  <c r="R58" i="10"/>
  <c r="X58" i="10"/>
  <c r="G59" i="10"/>
  <c r="H59" i="10"/>
  <c r="I59" i="10"/>
  <c r="J59" i="10"/>
  <c r="K59" i="10"/>
  <c r="R59" i="10"/>
  <c r="X59" i="10"/>
  <c r="G60" i="10"/>
  <c r="H60" i="10"/>
  <c r="I60" i="10"/>
  <c r="J60" i="10"/>
  <c r="K60" i="10"/>
  <c r="R60" i="10"/>
  <c r="X60" i="10"/>
  <c r="G61" i="10"/>
  <c r="H61" i="10"/>
  <c r="I61" i="10"/>
  <c r="J61" i="10"/>
  <c r="K61" i="10"/>
  <c r="R61" i="10"/>
  <c r="X61" i="10"/>
  <c r="G62" i="10"/>
  <c r="H62" i="10"/>
  <c r="I62" i="10"/>
  <c r="J62" i="10"/>
  <c r="K62" i="10"/>
  <c r="R62" i="10"/>
  <c r="X62" i="10"/>
  <c r="G63" i="10"/>
  <c r="H63" i="10"/>
  <c r="I63" i="10"/>
  <c r="J63" i="10"/>
  <c r="K63" i="10"/>
  <c r="R63" i="10"/>
  <c r="X63" i="10"/>
  <c r="G64" i="10"/>
  <c r="H64" i="10"/>
  <c r="I64" i="10"/>
  <c r="J64" i="10"/>
  <c r="K64" i="10"/>
  <c r="R64" i="10"/>
  <c r="X64" i="10"/>
  <c r="G65" i="10"/>
  <c r="H65" i="10"/>
  <c r="I65" i="10"/>
  <c r="J65" i="10"/>
  <c r="K65" i="10"/>
  <c r="R65" i="10"/>
  <c r="X65" i="10"/>
  <c r="G66" i="10"/>
  <c r="H66" i="10"/>
  <c r="I66" i="10"/>
  <c r="J66" i="10"/>
  <c r="K66" i="10"/>
  <c r="R66" i="10"/>
  <c r="X66" i="10"/>
  <c r="G67" i="10"/>
  <c r="H67" i="10"/>
  <c r="I67" i="10"/>
  <c r="J67" i="10"/>
  <c r="K67" i="10"/>
  <c r="R67" i="10"/>
  <c r="X67" i="10"/>
  <c r="G68" i="10"/>
  <c r="H68" i="10"/>
  <c r="I68" i="10"/>
  <c r="J68" i="10"/>
  <c r="K68" i="10"/>
  <c r="R68" i="10"/>
  <c r="X68" i="10"/>
  <c r="G69" i="10"/>
  <c r="H69" i="10"/>
  <c r="I69" i="10"/>
  <c r="J69" i="10"/>
  <c r="K69" i="10"/>
  <c r="R69" i="10"/>
  <c r="X69" i="10"/>
  <c r="G70" i="10"/>
  <c r="H70" i="10"/>
  <c r="I70" i="10"/>
  <c r="J70" i="10"/>
  <c r="K70" i="10"/>
  <c r="R70" i="10"/>
  <c r="X70" i="10"/>
  <c r="G71" i="10"/>
  <c r="H71" i="10"/>
  <c r="I71" i="10"/>
  <c r="J71" i="10"/>
  <c r="K71" i="10"/>
  <c r="R71" i="10"/>
  <c r="X71" i="10"/>
  <c r="G72" i="10"/>
  <c r="H72" i="10"/>
  <c r="I72" i="10"/>
  <c r="J72" i="10"/>
  <c r="K72" i="10"/>
  <c r="R72" i="10"/>
  <c r="X72" i="10"/>
  <c r="G73" i="10"/>
  <c r="H73" i="10"/>
  <c r="I73" i="10"/>
  <c r="J73" i="10"/>
  <c r="K73" i="10"/>
  <c r="R73" i="10"/>
  <c r="X73" i="10"/>
  <c r="G74" i="10"/>
  <c r="H74" i="10"/>
  <c r="I74" i="10"/>
  <c r="J74" i="10"/>
  <c r="K74" i="10"/>
  <c r="R74" i="10"/>
  <c r="X74" i="10"/>
  <c r="G75" i="10"/>
  <c r="H75" i="10"/>
  <c r="I75" i="10"/>
  <c r="J75" i="10"/>
  <c r="K75" i="10"/>
  <c r="R75" i="10"/>
  <c r="X75" i="10"/>
  <c r="R76" i="10"/>
  <c r="X76" i="10"/>
  <c r="R77" i="10"/>
  <c r="X77" i="10"/>
  <c r="X78" i="10"/>
  <c r="G79" i="10"/>
  <c r="H79" i="10"/>
  <c r="I79" i="10"/>
  <c r="J79" i="10"/>
  <c r="K79" i="10"/>
  <c r="R79" i="10"/>
  <c r="X79" i="10"/>
  <c r="G80" i="10"/>
  <c r="H80" i="10"/>
  <c r="I80" i="10"/>
  <c r="J80" i="10"/>
  <c r="K80" i="10"/>
  <c r="R80" i="10"/>
  <c r="X80" i="10"/>
  <c r="G81" i="10"/>
  <c r="H81" i="10"/>
  <c r="I81" i="10"/>
  <c r="J81" i="10"/>
  <c r="K81" i="10"/>
  <c r="R81" i="10"/>
  <c r="X81" i="10"/>
  <c r="R82" i="10"/>
  <c r="G83" i="10"/>
  <c r="H83" i="10"/>
  <c r="I83" i="10"/>
  <c r="J83" i="10"/>
  <c r="K83" i="10"/>
  <c r="R83" i="10"/>
  <c r="X83" i="10"/>
  <c r="R84" i="10"/>
  <c r="X84" i="10"/>
  <c r="R85" i="10"/>
  <c r="G86" i="10"/>
  <c r="H86" i="10"/>
  <c r="I86" i="10"/>
  <c r="J86" i="10"/>
  <c r="K86" i="10"/>
  <c r="R86" i="10"/>
  <c r="X86" i="10"/>
  <c r="G87" i="10"/>
  <c r="H87" i="10"/>
  <c r="I87" i="10"/>
  <c r="J87" i="10"/>
  <c r="K87" i="10"/>
  <c r="R87" i="10"/>
  <c r="X87" i="10"/>
  <c r="G88" i="10"/>
  <c r="H88" i="10"/>
  <c r="I88" i="10"/>
  <c r="J88" i="10"/>
  <c r="K88" i="10"/>
  <c r="R88" i="10"/>
  <c r="X88" i="10"/>
  <c r="G89" i="10"/>
  <c r="H89" i="10"/>
  <c r="I89" i="10"/>
  <c r="J89" i="10"/>
  <c r="K89" i="10"/>
  <c r="R89" i="10"/>
  <c r="X89" i="10"/>
  <c r="R90" i="10"/>
  <c r="X90" i="10"/>
  <c r="G91" i="10"/>
  <c r="H91" i="10"/>
  <c r="I91" i="10"/>
  <c r="J91" i="10"/>
  <c r="K91" i="10"/>
  <c r="R91" i="10"/>
  <c r="X91" i="10"/>
  <c r="R92" i="10"/>
  <c r="X92" i="10"/>
  <c r="R93" i="10"/>
  <c r="X93" i="10"/>
  <c r="G94" i="10"/>
  <c r="H94" i="10"/>
  <c r="I94" i="10"/>
  <c r="J94" i="10"/>
  <c r="K94" i="10"/>
  <c r="R94" i="10"/>
  <c r="X94" i="10"/>
  <c r="G95" i="10"/>
  <c r="H95" i="10"/>
  <c r="I95" i="10"/>
  <c r="J95" i="10"/>
  <c r="K95" i="10"/>
  <c r="R95" i="10"/>
  <c r="X95" i="10"/>
  <c r="G96" i="10"/>
  <c r="H96" i="10"/>
  <c r="I96" i="10"/>
  <c r="J96" i="10"/>
  <c r="K96" i="10"/>
  <c r="R96" i="10"/>
  <c r="X96" i="10"/>
  <c r="G97" i="10"/>
  <c r="H97" i="10"/>
  <c r="I97" i="10"/>
  <c r="J97" i="10"/>
  <c r="K97" i="10"/>
  <c r="R97" i="10"/>
  <c r="X97" i="10"/>
  <c r="G98" i="10"/>
  <c r="H98" i="10"/>
  <c r="I98" i="10"/>
  <c r="J98" i="10"/>
  <c r="K98" i="10"/>
  <c r="R98" i="10"/>
  <c r="X98" i="10"/>
  <c r="G99" i="10"/>
  <c r="H99" i="10"/>
  <c r="I99" i="10"/>
  <c r="J99" i="10"/>
  <c r="K99" i="10"/>
  <c r="R99" i="10"/>
  <c r="X99" i="10"/>
  <c r="G100" i="10"/>
  <c r="H100" i="10"/>
  <c r="I100" i="10"/>
  <c r="J100" i="10"/>
  <c r="K100" i="10"/>
  <c r="R100" i="10"/>
  <c r="X100" i="10"/>
  <c r="G101" i="10"/>
  <c r="H101" i="10"/>
  <c r="I101" i="10"/>
  <c r="J101" i="10"/>
  <c r="K101" i="10"/>
  <c r="R101" i="10"/>
  <c r="X101" i="10"/>
  <c r="G102" i="10"/>
  <c r="H102" i="10"/>
  <c r="I102" i="10"/>
  <c r="J102" i="10"/>
  <c r="K102" i="10"/>
  <c r="R102" i="10"/>
  <c r="X102" i="10"/>
  <c r="G103" i="10"/>
  <c r="H103" i="10"/>
  <c r="I103" i="10"/>
  <c r="J103" i="10"/>
  <c r="K103" i="10"/>
  <c r="R103" i="10"/>
  <c r="X103" i="10"/>
  <c r="G104" i="10"/>
  <c r="H104" i="10"/>
  <c r="I104" i="10"/>
  <c r="J104" i="10"/>
  <c r="K104" i="10"/>
  <c r="R104" i="10"/>
  <c r="X104" i="10"/>
  <c r="G105" i="10"/>
  <c r="H105" i="10"/>
  <c r="I105" i="10"/>
  <c r="J105" i="10"/>
  <c r="K105" i="10"/>
  <c r="R105" i="10"/>
  <c r="X105" i="10"/>
  <c r="G106" i="10"/>
  <c r="H106" i="10"/>
  <c r="I106" i="10"/>
  <c r="J106" i="10"/>
  <c r="K106" i="10"/>
  <c r="R106" i="10"/>
  <c r="X106" i="10"/>
  <c r="G107" i="10"/>
  <c r="H107" i="10"/>
  <c r="I107" i="10"/>
  <c r="J107" i="10"/>
  <c r="K107" i="10"/>
  <c r="R107" i="10"/>
  <c r="X107" i="10"/>
  <c r="G108" i="10"/>
  <c r="H108" i="10"/>
  <c r="I108" i="10"/>
  <c r="J108" i="10"/>
  <c r="K108" i="10"/>
  <c r="R108" i="10"/>
  <c r="X108" i="10"/>
  <c r="G109" i="10"/>
  <c r="H109" i="10"/>
  <c r="I109" i="10"/>
  <c r="J109" i="10"/>
  <c r="K109" i="10"/>
  <c r="R109" i="10"/>
  <c r="X109" i="10"/>
  <c r="G110" i="10"/>
  <c r="H110" i="10"/>
  <c r="I110" i="10"/>
  <c r="J110" i="10"/>
  <c r="K110" i="10"/>
  <c r="R110" i="10"/>
  <c r="X110" i="10"/>
  <c r="G111" i="10"/>
  <c r="H111" i="10"/>
  <c r="I111" i="10"/>
  <c r="J111" i="10"/>
  <c r="K111" i="10"/>
  <c r="R111" i="10"/>
  <c r="X111" i="10"/>
  <c r="G112" i="10"/>
  <c r="H112" i="10"/>
  <c r="I112" i="10"/>
  <c r="J112" i="10"/>
  <c r="K112" i="10"/>
  <c r="R112" i="10"/>
  <c r="X112" i="10"/>
  <c r="G113" i="10"/>
  <c r="H113" i="10"/>
  <c r="I113" i="10"/>
  <c r="J113" i="10"/>
  <c r="K113" i="10"/>
  <c r="R113" i="10"/>
  <c r="X113" i="10"/>
  <c r="G114" i="10"/>
  <c r="H114" i="10"/>
  <c r="I114" i="10"/>
  <c r="J114" i="10"/>
  <c r="K114" i="10"/>
  <c r="R114" i="10"/>
  <c r="X114" i="10"/>
  <c r="G115" i="10"/>
  <c r="H115" i="10"/>
  <c r="I115" i="10"/>
  <c r="J115" i="10"/>
  <c r="K115" i="10"/>
  <c r="R115" i="10"/>
  <c r="X115" i="10"/>
  <c r="G116" i="10"/>
  <c r="H116" i="10"/>
  <c r="I116" i="10"/>
  <c r="J116" i="10"/>
  <c r="K116" i="10"/>
  <c r="R116" i="10"/>
  <c r="X116" i="10"/>
  <c r="G117" i="10"/>
  <c r="H117" i="10"/>
  <c r="I117" i="10"/>
  <c r="J117" i="10"/>
  <c r="K117" i="10"/>
  <c r="R117" i="10"/>
  <c r="X117" i="10"/>
  <c r="G118" i="10"/>
  <c r="H118" i="10"/>
  <c r="I118" i="10"/>
  <c r="J118" i="10"/>
  <c r="K118" i="10"/>
  <c r="R118" i="10"/>
  <c r="X118" i="10"/>
  <c r="G119" i="10"/>
  <c r="H119" i="10"/>
  <c r="I119" i="10"/>
  <c r="J119" i="10"/>
  <c r="K119" i="10"/>
  <c r="R119" i="10"/>
  <c r="X119" i="10"/>
  <c r="J120" i="10"/>
  <c r="K120" i="10"/>
  <c r="R120" i="10"/>
  <c r="X120" i="10"/>
  <c r="G121" i="10"/>
  <c r="H121" i="10"/>
  <c r="I121" i="10"/>
  <c r="J121" i="10"/>
  <c r="K121" i="10"/>
  <c r="R121" i="10"/>
  <c r="X121" i="10"/>
  <c r="G122" i="10"/>
  <c r="H122" i="10"/>
  <c r="I122" i="10"/>
  <c r="J122" i="10"/>
  <c r="K122" i="10"/>
  <c r="R122" i="10"/>
  <c r="X122" i="10"/>
  <c r="G123" i="10"/>
  <c r="H123" i="10"/>
  <c r="I123" i="10"/>
  <c r="J123" i="10"/>
  <c r="K123" i="10"/>
  <c r="R123" i="10"/>
  <c r="X123" i="10"/>
  <c r="G124" i="10"/>
  <c r="H124" i="10"/>
  <c r="I124" i="10"/>
  <c r="J124" i="10"/>
  <c r="K124" i="10"/>
  <c r="R124" i="10"/>
  <c r="X124" i="10"/>
  <c r="G125" i="10"/>
  <c r="H125" i="10"/>
  <c r="I125" i="10"/>
  <c r="J125" i="10"/>
  <c r="K125" i="10"/>
  <c r="R125" i="10"/>
  <c r="X125" i="10"/>
  <c r="G126" i="10"/>
  <c r="H126" i="10"/>
  <c r="I126" i="10"/>
  <c r="J126" i="10"/>
  <c r="K126" i="10"/>
  <c r="R126" i="10"/>
  <c r="X126" i="10"/>
  <c r="G127" i="10"/>
  <c r="H127" i="10"/>
  <c r="I127" i="10"/>
  <c r="J127" i="10"/>
  <c r="K127" i="10"/>
  <c r="R127" i="10"/>
  <c r="X127" i="10"/>
  <c r="G128" i="10"/>
  <c r="H128" i="10"/>
  <c r="I128" i="10"/>
  <c r="J128" i="10"/>
  <c r="K128" i="10"/>
  <c r="R128" i="10"/>
  <c r="X128" i="10"/>
  <c r="G129" i="10"/>
  <c r="H129" i="10"/>
  <c r="I129" i="10"/>
  <c r="J129" i="10"/>
  <c r="K129" i="10"/>
  <c r="R129" i="10"/>
  <c r="X129" i="10"/>
  <c r="G130" i="10"/>
  <c r="H130" i="10"/>
  <c r="I130" i="10"/>
  <c r="J130" i="10"/>
  <c r="K130" i="10"/>
  <c r="R130" i="10"/>
  <c r="X130" i="10"/>
  <c r="G131" i="10"/>
  <c r="H131" i="10"/>
  <c r="I131" i="10"/>
  <c r="J131" i="10"/>
  <c r="K131" i="10"/>
  <c r="R131" i="10"/>
  <c r="X131" i="10"/>
  <c r="G132" i="10"/>
  <c r="H132" i="10"/>
  <c r="I132" i="10"/>
  <c r="J132" i="10"/>
  <c r="K132" i="10"/>
  <c r="R132" i="10"/>
  <c r="X132" i="10"/>
  <c r="G133" i="10"/>
  <c r="H133" i="10"/>
  <c r="I133" i="10"/>
  <c r="J133" i="10"/>
  <c r="K133" i="10"/>
  <c r="R133" i="10"/>
  <c r="X133" i="10"/>
  <c r="G134" i="10"/>
  <c r="H134" i="10"/>
  <c r="I134" i="10"/>
  <c r="J134" i="10"/>
  <c r="K134" i="10"/>
  <c r="R134" i="10"/>
  <c r="X134" i="10"/>
  <c r="G135" i="10"/>
  <c r="H135" i="10"/>
  <c r="I135" i="10"/>
  <c r="J135" i="10"/>
  <c r="K135" i="10"/>
  <c r="R135" i="10"/>
  <c r="X135" i="10"/>
  <c r="G136" i="10"/>
  <c r="H136" i="10"/>
  <c r="I136" i="10"/>
  <c r="J136" i="10"/>
  <c r="K136" i="10"/>
  <c r="R136" i="10"/>
  <c r="X136" i="10"/>
  <c r="G137" i="10"/>
  <c r="H137" i="10"/>
  <c r="I137" i="10"/>
  <c r="J137" i="10"/>
  <c r="K137" i="10"/>
  <c r="R137" i="10"/>
  <c r="X137" i="10"/>
  <c r="G138" i="10"/>
  <c r="H138" i="10"/>
  <c r="I138" i="10"/>
  <c r="J138" i="10"/>
  <c r="K138" i="10"/>
  <c r="R138" i="10"/>
  <c r="X138" i="10"/>
  <c r="G139" i="10"/>
  <c r="H139" i="10"/>
  <c r="I139" i="10"/>
  <c r="J139" i="10"/>
  <c r="K139" i="10"/>
  <c r="R139" i="10"/>
  <c r="X139" i="10"/>
  <c r="G140" i="10"/>
  <c r="H140" i="10"/>
  <c r="I140" i="10"/>
  <c r="J140" i="10"/>
  <c r="K140" i="10"/>
  <c r="R140" i="10"/>
  <c r="X140" i="10"/>
  <c r="G141" i="10"/>
  <c r="H141" i="10"/>
  <c r="I141" i="10"/>
  <c r="J141" i="10"/>
  <c r="K141" i="10"/>
  <c r="R141" i="10"/>
  <c r="X141" i="10"/>
  <c r="G142" i="10"/>
  <c r="H142" i="10"/>
  <c r="I142" i="10"/>
  <c r="J142" i="10"/>
  <c r="K142" i="10"/>
  <c r="R142" i="10"/>
  <c r="X142" i="10"/>
  <c r="G143" i="10"/>
  <c r="H143" i="10"/>
  <c r="I143" i="10"/>
  <c r="J143" i="10"/>
  <c r="K143" i="10"/>
  <c r="R143" i="10"/>
  <c r="X143" i="10"/>
  <c r="G144" i="10"/>
  <c r="H144" i="10"/>
  <c r="I144" i="10"/>
  <c r="J144" i="10"/>
  <c r="K144" i="10"/>
  <c r="R144" i="10"/>
  <c r="X144" i="10"/>
  <c r="G145" i="10"/>
  <c r="H145" i="10"/>
  <c r="I145" i="10"/>
  <c r="J145" i="10"/>
  <c r="K145" i="10"/>
  <c r="R145" i="10"/>
  <c r="X145" i="10"/>
  <c r="G146" i="10"/>
  <c r="H146" i="10"/>
  <c r="I146" i="10"/>
  <c r="J146" i="10"/>
  <c r="K146" i="10"/>
  <c r="R146" i="10"/>
  <c r="X146" i="10"/>
  <c r="G147" i="10"/>
  <c r="H147" i="10"/>
  <c r="I147" i="10"/>
  <c r="J147" i="10"/>
  <c r="K147" i="10"/>
  <c r="R147" i="10"/>
  <c r="X147" i="10"/>
  <c r="G148" i="10"/>
  <c r="H148" i="10"/>
  <c r="I148" i="10"/>
  <c r="J148" i="10"/>
  <c r="K148" i="10"/>
  <c r="R148" i="10"/>
  <c r="X148" i="10"/>
  <c r="G149" i="10"/>
  <c r="H149" i="10"/>
  <c r="I149" i="10"/>
  <c r="J149" i="10"/>
  <c r="K149" i="10"/>
  <c r="R149" i="10"/>
  <c r="X149" i="10"/>
  <c r="G150" i="10"/>
  <c r="H150" i="10"/>
  <c r="I150" i="10"/>
  <c r="J150" i="10"/>
  <c r="K150" i="10"/>
  <c r="R150" i="10"/>
  <c r="X150" i="10"/>
  <c r="G151" i="10"/>
  <c r="H151" i="10"/>
  <c r="I151" i="10"/>
  <c r="J151" i="10"/>
  <c r="K151" i="10"/>
  <c r="R151" i="10"/>
  <c r="X151" i="10"/>
  <c r="G152" i="10"/>
  <c r="H152" i="10"/>
  <c r="I152" i="10"/>
  <c r="J152" i="10"/>
  <c r="K152" i="10"/>
  <c r="R152" i="10"/>
  <c r="X152" i="10"/>
  <c r="G153" i="10"/>
  <c r="H153" i="10"/>
  <c r="I153" i="10"/>
  <c r="J153" i="10"/>
  <c r="K153" i="10"/>
  <c r="R153" i="10"/>
  <c r="X153" i="10"/>
  <c r="G154" i="10"/>
  <c r="H154" i="10"/>
  <c r="I154" i="10"/>
  <c r="J154" i="10"/>
  <c r="K154" i="10"/>
  <c r="R154" i="10"/>
  <c r="X154" i="10"/>
  <c r="G155" i="10"/>
  <c r="H155" i="10"/>
  <c r="I155" i="10"/>
  <c r="J155" i="10"/>
  <c r="K155" i="10"/>
  <c r="R155" i="10"/>
  <c r="X155" i="10"/>
  <c r="G156" i="10"/>
  <c r="H156" i="10"/>
  <c r="I156" i="10"/>
  <c r="J156" i="10"/>
  <c r="K156" i="10"/>
  <c r="R156" i="10"/>
  <c r="X156" i="10"/>
  <c r="G157" i="10"/>
  <c r="H157" i="10"/>
  <c r="I157" i="10"/>
  <c r="J157" i="10"/>
  <c r="K157" i="10"/>
  <c r="R157" i="10"/>
  <c r="X157" i="10"/>
  <c r="G158" i="10"/>
  <c r="H158" i="10"/>
  <c r="I158" i="10"/>
  <c r="J158" i="10"/>
  <c r="K158" i="10"/>
  <c r="R158" i="10"/>
  <c r="X158" i="10"/>
  <c r="G159" i="10"/>
  <c r="H159" i="10"/>
  <c r="I159" i="10"/>
  <c r="J159" i="10"/>
  <c r="K159" i="10"/>
  <c r="R159" i="10"/>
  <c r="X159" i="10"/>
  <c r="G160" i="10"/>
  <c r="H160" i="10"/>
  <c r="I160" i="10"/>
  <c r="J160" i="10"/>
  <c r="K160" i="10"/>
  <c r="R160" i="10"/>
  <c r="X160" i="10"/>
  <c r="G161" i="10"/>
  <c r="H161" i="10"/>
  <c r="I161" i="10"/>
  <c r="J161" i="10"/>
  <c r="K161" i="10"/>
  <c r="R161" i="10"/>
  <c r="X161" i="10"/>
  <c r="G162" i="10"/>
  <c r="H162" i="10"/>
  <c r="I162" i="10"/>
  <c r="J162" i="10"/>
  <c r="K162" i="10"/>
  <c r="R162" i="10"/>
  <c r="X162" i="10"/>
  <c r="G163" i="10"/>
  <c r="H163" i="10"/>
  <c r="I163" i="10"/>
  <c r="J163" i="10"/>
  <c r="K163" i="10"/>
  <c r="R163" i="10"/>
  <c r="X163" i="10"/>
  <c r="G164" i="10"/>
  <c r="H164" i="10"/>
  <c r="I164" i="10"/>
  <c r="J164" i="10"/>
  <c r="K164" i="10"/>
  <c r="R164" i="10"/>
  <c r="X164" i="10"/>
  <c r="G165" i="10"/>
  <c r="H165" i="10"/>
  <c r="I165" i="10"/>
  <c r="J165" i="10"/>
  <c r="K165" i="10"/>
  <c r="R165" i="10"/>
  <c r="X165" i="10"/>
  <c r="G166" i="10"/>
  <c r="H166" i="10"/>
  <c r="I166" i="10"/>
  <c r="J166" i="10"/>
  <c r="K166" i="10"/>
  <c r="R166" i="10"/>
  <c r="X166" i="10"/>
  <c r="G167" i="10"/>
  <c r="H167" i="10"/>
  <c r="I167" i="10"/>
  <c r="J167" i="10"/>
  <c r="K167" i="10"/>
  <c r="R167" i="10"/>
  <c r="X167" i="10"/>
  <c r="G168" i="10"/>
  <c r="H168" i="10"/>
  <c r="I168" i="10"/>
  <c r="J168" i="10"/>
  <c r="K168" i="10"/>
  <c r="R168" i="10"/>
  <c r="X168" i="10"/>
  <c r="G169" i="10"/>
  <c r="H169" i="10"/>
  <c r="I169" i="10"/>
  <c r="J169" i="10"/>
  <c r="K169" i="10"/>
  <c r="R169" i="10"/>
  <c r="X169" i="10"/>
  <c r="G170" i="10"/>
  <c r="H170" i="10"/>
  <c r="I170" i="10"/>
  <c r="J170" i="10"/>
  <c r="K170" i="10"/>
  <c r="R170" i="10"/>
  <c r="X170" i="10"/>
  <c r="G171" i="10"/>
  <c r="H171" i="10"/>
  <c r="I171" i="10"/>
  <c r="J171" i="10"/>
  <c r="K171" i="10"/>
  <c r="R171" i="10"/>
  <c r="X171" i="10"/>
  <c r="G172" i="10"/>
  <c r="H172" i="10"/>
  <c r="I172" i="10"/>
  <c r="J172" i="10"/>
  <c r="K172" i="10"/>
  <c r="R172" i="10"/>
  <c r="X172" i="10"/>
  <c r="G173" i="10"/>
  <c r="H173" i="10"/>
  <c r="I173" i="10"/>
  <c r="J173" i="10"/>
  <c r="K173" i="10"/>
  <c r="R173" i="10"/>
  <c r="X173" i="10"/>
  <c r="G174" i="10"/>
  <c r="H174" i="10"/>
  <c r="I174" i="10"/>
  <c r="J174" i="10"/>
  <c r="K174" i="10"/>
  <c r="R174" i="10"/>
  <c r="X174" i="10"/>
  <c r="G175" i="10"/>
  <c r="H175" i="10"/>
  <c r="I175" i="10"/>
  <c r="J175" i="10"/>
  <c r="K175" i="10"/>
  <c r="R175" i="10"/>
  <c r="X175" i="10"/>
  <c r="G176" i="10"/>
  <c r="H176" i="10"/>
  <c r="I176" i="10"/>
  <c r="J176" i="10"/>
  <c r="K176" i="10"/>
  <c r="R176" i="10"/>
  <c r="X176" i="10"/>
  <c r="G177" i="10"/>
  <c r="H177" i="10"/>
  <c r="I177" i="10"/>
  <c r="J177" i="10"/>
  <c r="K177" i="10"/>
  <c r="R177" i="10"/>
  <c r="X177" i="10"/>
  <c r="G178" i="10"/>
  <c r="H178" i="10"/>
  <c r="I178" i="10"/>
  <c r="J178" i="10"/>
  <c r="K178" i="10"/>
  <c r="R178" i="10"/>
  <c r="X178" i="10"/>
  <c r="G179" i="10"/>
  <c r="H179" i="10"/>
  <c r="I179" i="10"/>
  <c r="J179" i="10"/>
  <c r="K179" i="10"/>
  <c r="R179" i="10"/>
  <c r="X179" i="10"/>
  <c r="G180" i="10"/>
  <c r="H180" i="10"/>
  <c r="I180" i="10"/>
  <c r="J180" i="10"/>
  <c r="K180" i="10"/>
  <c r="R180" i="10"/>
  <c r="X180" i="10"/>
  <c r="G181" i="10"/>
  <c r="H181" i="10"/>
  <c r="I181" i="10"/>
  <c r="J181" i="10"/>
  <c r="K181" i="10"/>
  <c r="R181" i="10"/>
  <c r="X181" i="10"/>
  <c r="G182" i="10"/>
  <c r="H182" i="10"/>
  <c r="I182" i="10"/>
  <c r="J182" i="10"/>
  <c r="K182" i="10"/>
  <c r="R182" i="10"/>
  <c r="X182" i="10"/>
  <c r="G183" i="10"/>
  <c r="H183" i="10"/>
  <c r="I183" i="10"/>
  <c r="J183" i="10"/>
  <c r="K183" i="10"/>
  <c r="R183" i="10"/>
  <c r="X183" i="10"/>
  <c r="G184" i="10"/>
  <c r="H184" i="10"/>
  <c r="I184" i="10"/>
  <c r="J184" i="10"/>
  <c r="K184" i="10"/>
  <c r="R184" i="10"/>
  <c r="X184" i="10"/>
  <c r="G185" i="10"/>
  <c r="H185" i="10"/>
  <c r="I185" i="10"/>
  <c r="J185" i="10"/>
  <c r="K185" i="10"/>
  <c r="R185" i="10"/>
  <c r="X185" i="10"/>
  <c r="G186" i="10"/>
  <c r="H186" i="10"/>
  <c r="I186" i="10"/>
  <c r="J186" i="10"/>
  <c r="K186" i="10"/>
  <c r="R186" i="10"/>
  <c r="X186" i="10"/>
  <c r="G187" i="10"/>
  <c r="H187" i="10"/>
  <c r="I187" i="10"/>
  <c r="J187" i="10"/>
  <c r="K187" i="10"/>
  <c r="R187" i="10"/>
  <c r="X187" i="10"/>
  <c r="G188" i="10"/>
  <c r="H188" i="10"/>
  <c r="I188" i="10"/>
  <c r="J188" i="10"/>
  <c r="K188" i="10"/>
  <c r="R188" i="10"/>
  <c r="X188" i="10"/>
  <c r="G189" i="10"/>
  <c r="H189" i="10"/>
  <c r="I189" i="10"/>
  <c r="J189" i="10"/>
  <c r="K189" i="10"/>
  <c r="R189" i="10"/>
  <c r="X189" i="10"/>
  <c r="G190" i="10"/>
  <c r="H190" i="10"/>
  <c r="I190" i="10"/>
  <c r="J190" i="10"/>
  <c r="K190" i="10"/>
  <c r="R190" i="10"/>
  <c r="X190" i="10"/>
  <c r="G191" i="10"/>
  <c r="H191" i="10"/>
  <c r="I191" i="10"/>
  <c r="J191" i="10"/>
  <c r="K191" i="10"/>
  <c r="R191" i="10"/>
  <c r="X191" i="10"/>
  <c r="G192" i="10"/>
  <c r="H192" i="10"/>
  <c r="I192" i="10"/>
  <c r="J192" i="10"/>
  <c r="K192" i="10"/>
  <c r="R192" i="10"/>
  <c r="X192" i="10"/>
  <c r="G193" i="10"/>
  <c r="H193" i="10"/>
  <c r="I193" i="10"/>
  <c r="J193" i="10"/>
  <c r="K193" i="10"/>
  <c r="R193" i="10"/>
  <c r="X193" i="10"/>
  <c r="G194" i="10"/>
  <c r="H194" i="10"/>
  <c r="I194" i="10"/>
  <c r="J194" i="10"/>
  <c r="K194" i="10"/>
  <c r="R194" i="10"/>
  <c r="X194" i="10"/>
  <c r="G195" i="10"/>
  <c r="H195" i="10"/>
  <c r="I195" i="10"/>
  <c r="J195" i="10"/>
  <c r="K195" i="10"/>
  <c r="R195" i="10"/>
  <c r="X195" i="10"/>
  <c r="G196" i="10"/>
  <c r="H196" i="10"/>
  <c r="I196" i="10"/>
  <c r="J196" i="10"/>
  <c r="K196" i="10"/>
  <c r="R196" i="10"/>
  <c r="X196" i="10"/>
  <c r="G197" i="10"/>
  <c r="H197" i="10"/>
  <c r="I197" i="10"/>
  <c r="J197" i="10"/>
  <c r="K197" i="10"/>
  <c r="R197" i="10"/>
  <c r="X197" i="10"/>
  <c r="G198" i="10"/>
  <c r="H198" i="10"/>
  <c r="I198" i="10"/>
  <c r="J198" i="10"/>
  <c r="K198" i="10"/>
  <c r="R198" i="10"/>
  <c r="X198" i="10"/>
  <c r="G199" i="10"/>
  <c r="H199" i="10"/>
  <c r="I199" i="10"/>
  <c r="J199" i="10"/>
  <c r="K199" i="10"/>
  <c r="R199" i="10"/>
  <c r="X199" i="10"/>
  <c r="G200" i="10"/>
  <c r="H200" i="10"/>
  <c r="I200" i="10"/>
  <c r="J200" i="10"/>
  <c r="K200" i="10"/>
  <c r="R200" i="10"/>
  <c r="X200" i="10"/>
  <c r="G201" i="10"/>
  <c r="H201" i="10"/>
  <c r="I201" i="10"/>
  <c r="J201" i="10"/>
  <c r="K201" i="10"/>
  <c r="R201" i="10"/>
  <c r="X201" i="10"/>
  <c r="G202" i="10"/>
  <c r="H202" i="10"/>
  <c r="I202" i="10"/>
  <c r="J202" i="10"/>
  <c r="K202" i="10"/>
  <c r="R202" i="10"/>
  <c r="X202" i="10"/>
  <c r="G203" i="10"/>
  <c r="H203" i="10"/>
  <c r="I203" i="10"/>
  <c r="J203" i="10"/>
  <c r="K203" i="10"/>
  <c r="R203" i="10"/>
  <c r="X203" i="10"/>
  <c r="G204" i="10"/>
  <c r="H204" i="10"/>
  <c r="I204" i="10"/>
  <c r="J204" i="10"/>
  <c r="K204" i="10"/>
  <c r="R204" i="10"/>
  <c r="X204" i="10"/>
  <c r="G205" i="10"/>
  <c r="H205" i="10"/>
  <c r="I205" i="10"/>
  <c r="J205" i="10"/>
  <c r="K205" i="10"/>
  <c r="R205" i="10"/>
  <c r="X205" i="10"/>
  <c r="G206" i="10"/>
  <c r="H206" i="10"/>
  <c r="I206" i="10"/>
  <c r="J206" i="10"/>
  <c r="K206" i="10"/>
  <c r="R206" i="10"/>
  <c r="X206" i="10"/>
  <c r="G207" i="10"/>
  <c r="H207" i="10"/>
  <c r="I207" i="10"/>
  <c r="J207" i="10"/>
  <c r="K207" i="10"/>
  <c r="R207" i="10"/>
  <c r="X207" i="10"/>
  <c r="G208" i="10"/>
  <c r="H208" i="10"/>
  <c r="I208" i="10"/>
  <c r="J208" i="10"/>
  <c r="K208" i="10"/>
  <c r="R208" i="10"/>
  <c r="X208" i="10"/>
  <c r="G209" i="10"/>
  <c r="H209" i="10"/>
  <c r="I209" i="10"/>
  <c r="J209" i="10"/>
  <c r="K209" i="10"/>
  <c r="R209" i="10"/>
  <c r="X209" i="10"/>
  <c r="G210" i="10"/>
  <c r="H210" i="10"/>
  <c r="I210" i="10"/>
  <c r="J210" i="10"/>
  <c r="K210" i="10"/>
  <c r="R210" i="10"/>
  <c r="X210" i="10"/>
  <c r="G211" i="10"/>
  <c r="H211" i="10"/>
  <c r="I211" i="10"/>
  <c r="J211" i="10"/>
  <c r="K211" i="10"/>
  <c r="R211" i="10"/>
  <c r="X211" i="10"/>
  <c r="G212" i="10"/>
  <c r="H212" i="10"/>
  <c r="I212" i="10"/>
  <c r="J212" i="10"/>
  <c r="K212" i="10"/>
  <c r="R212" i="10"/>
  <c r="X212" i="10"/>
  <c r="G213" i="10"/>
  <c r="H213" i="10"/>
  <c r="I213" i="10"/>
  <c r="J213" i="10"/>
  <c r="K213" i="10"/>
  <c r="R213" i="10"/>
  <c r="X213" i="10"/>
  <c r="G214" i="10"/>
  <c r="H214" i="10"/>
  <c r="I214" i="10"/>
  <c r="J214" i="10"/>
  <c r="K214" i="10"/>
  <c r="R214" i="10"/>
  <c r="X214" i="10"/>
  <c r="G215" i="10"/>
  <c r="H215" i="10"/>
  <c r="I215" i="10"/>
  <c r="J215" i="10"/>
  <c r="K215" i="10"/>
  <c r="R215" i="10"/>
  <c r="X215" i="10"/>
  <c r="G216" i="10"/>
  <c r="H216" i="10"/>
  <c r="I216" i="10"/>
  <c r="J216" i="10"/>
  <c r="K216" i="10"/>
  <c r="R216" i="10"/>
  <c r="X216" i="10"/>
  <c r="G217" i="10"/>
  <c r="H217" i="10"/>
  <c r="I217" i="10"/>
  <c r="J217" i="10"/>
  <c r="K217" i="10"/>
  <c r="R217" i="10"/>
  <c r="X217" i="10"/>
  <c r="G218" i="10"/>
  <c r="H218" i="10"/>
  <c r="I218" i="10"/>
  <c r="J218" i="10"/>
  <c r="K218" i="10"/>
  <c r="R218" i="10"/>
  <c r="X218" i="10"/>
  <c r="G219" i="10"/>
  <c r="H219" i="10"/>
  <c r="I219" i="10"/>
  <c r="J219" i="10"/>
  <c r="K219" i="10"/>
  <c r="R219" i="10"/>
  <c r="X219" i="10"/>
  <c r="G220" i="10"/>
  <c r="H220" i="10"/>
  <c r="I220" i="10"/>
  <c r="J220" i="10"/>
  <c r="K220" i="10"/>
  <c r="R220" i="10"/>
  <c r="X220" i="10"/>
  <c r="G221" i="10"/>
  <c r="H221" i="10"/>
  <c r="I221" i="10"/>
  <c r="J221" i="10"/>
  <c r="K221" i="10"/>
  <c r="R221" i="10"/>
  <c r="X221" i="10"/>
  <c r="G222" i="10"/>
  <c r="H222" i="10"/>
  <c r="I222" i="10"/>
  <c r="J222" i="10"/>
  <c r="K222" i="10"/>
  <c r="R222" i="10"/>
  <c r="X222" i="10"/>
  <c r="G223" i="10"/>
  <c r="H223" i="10"/>
  <c r="I223" i="10"/>
  <c r="J223" i="10"/>
  <c r="K223" i="10"/>
  <c r="R223" i="10"/>
  <c r="X223" i="10"/>
  <c r="G224" i="10"/>
  <c r="H224" i="10"/>
  <c r="I224" i="10"/>
  <c r="J224" i="10"/>
  <c r="K224" i="10"/>
  <c r="R224" i="10"/>
  <c r="X224" i="10"/>
  <c r="G225" i="10"/>
  <c r="H225" i="10"/>
  <c r="I225" i="10"/>
  <c r="J225" i="10"/>
  <c r="K225" i="10"/>
  <c r="R225" i="10"/>
  <c r="X225" i="10"/>
  <c r="G226" i="10"/>
  <c r="H226" i="10"/>
  <c r="I226" i="10"/>
  <c r="J226" i="10"/>
  <c r="K226" i="10"/>
  <c r="R226" i="10"/>
  <c r="X226" i="10"/>
  <c r="G227" i="10"/>
  <c r="H227" i="10"/>
  <c r="I227" i="10"/>
  <c r="J227" i="10"/>
  <c r="K227" i="10"/>
  <c r="R227" i="10"/>
  <c r="X227" i="10"/>
  <c r="G228" i="10"/>
  <c r="H228" i="10"/>
  <c r="I228" i="10"/>
  <c r="J228" i="10"/>
  <c r="K228" i="10"/>
  <c r="R228" i="10"/>
  <c r="X228" i="10"/>
  <c r="G229" i="10"/>
  <c r="H229" i="10"/>
  <c r="I229" i="10"/>
  <c r="J229" i="10"/>
  <c r="K229" i="10"/>
  <c r="R229" i="10"/>
  <c r="X229" i="10"/>
  <c r="G230" i="10"/>
  <c r="H230" i="10"/>
  <c r="I230" i="10"/>
  <c r="J230" i="10"/>
  <c r="K230" i="10"/>
  <c r="R230" i="10"/>
  <c r="X230" i="10"/>
  <c r="G231" i="10"/>
  <c r="H231" i="10"/>
  <c r="I231" i="10"/>
  <c r="J231" i="10"/>
  <c r="K231" i="10"/>
  <c r="R231" i="10"/>
  <c r="X231" i="10"/>
  <c r="G232" i="10"/>
  <c r="H232" i="10"/>
  <c r="I232" i="10"/>
  <c r="J232" i="10"/>
  <c r="K232" i="10"/>
  <c r="R232" i="10"/>
  <c r="X232" i="10"/>
  <c r="G233" i="10"/>
  <c r="H233" i="10"/>
  <c r="I233" i="10"/>
  <c r="J233" i="10"/>
  <c r="K233" i="10"/>
  <c r="R233" i="10"/>
  <c r="X233" i="10"/>
  <c r="G234" i="10"/>
  <c r="H234" i="10"/>
  <c r="I234" i="10"/>
  <c r="J234" i="10"/>
  <c r="K234" i="10"/>
  <c r="R234" i="10"/>
  <c r="X234" i="10"/>
  <c r="G235" i="10"/>
  <c r="H235" i="10"/>
  <c r="I235" i="10"/>
  <c r="J235" i="10"/>
  <c r="K235" i="10"/>
  <c r="R235" i="10"/>
  <c r="X235" i="10"/>
  <c r="G236" i="10"/>
  <c r="H236" i="10"/>
  <c r="I236" i="10"/>
  <c r="J236" i="10"/>
  <c r="K236" i="10"/>
  <c r="R236" i="10"/>
  <c r="X236" i="10"/>
  <c r="G237" i="10"/>
  <c r="H237" i="10"/>
  <c r="I237" i="10"/>
  <c r="J237" i="10"/>
  <c r="K237" i="10"/>
  <c r="R237" i="10"/>
  <c r="X237" i="10"/>
  <c r="G238" i="10"/>
  <c r="H238" i="10"/>
  <c r="I238" i="10"/>
  <c r="J238" i="10"/>
  <c r="K238" i="10"/>
  <c r="R238" i="10"/>
  <c r="X238" i="10"/>
  <c r="G239" i="10"/>
  <c r="H239" i="10"/>
  <c r="I239" i="10"/>
  <c r="J239" i="10"/>
  <c r="K239" i="10"/>
  <c r="R239" i="10"/>
  <c r="X239" i="10"/>
  <c r="G240" i="10"/>
  <c r="H240" i="10"/>
  <c r="I240" i="10"/>
  <c r="J240" i="10"/>
  <c r="K240" i="10"/>
  <c r="R240" i="10"/>
  <c r="X240" i="10"/>
  <c r="G241" i="10"/>
  <c r="H241" i="10"/>
  <c r="I241" i="10"/>
  <c r="J241" i="10"/>
  <c r="K241" i="10"/>
  <c r="R241" i="10"/>
  <c r="X241" i="10"/>
  <c r="G242" i="10"/>
  <c r="H242" i="10"/>
  <c r="I242" i="10"/>
  <c r="J242" i="10"/>
  <c r="K242" i="10"/>
  <c r="R242" i="10"/>
  <c r="X242" i="10"/>
  <c r="G243" i="10"/>
  <c r="H243" i="10"/>
  <c r="I243" i="10"/>
  <c r="J243" i="10"/>
  <c r="K243" i="10"/>
  <c r="R243" i="10"/>
  <c r="X243" i="10"/>
  <c r="G244" i="10"/>
  <c r="H244" i="10"/>
  <c r="I244" i="10"/>
  <c r="J244" i="10"/>
  <c r="K244" i="10"/>
  <c r="R244" i="10"/>
  <c r="X244" i="10"/>
  <c r="G245" i="10"/>
  <c r="H245" i="10"/>
  <c r="I245" i="10"/>
  <c r="J245" i="10"/>
  <c r="K245" i="10"/>
  <c r="R245" i="10"/>
  <c r="X245" i="10"/>
  <c r="G246" i="10"/>
  <c r="H246" i="10"/>
  <c r="I246" i="10"/>
  <c r="J246" i="10"/>
  <c r="K246" i="10"/>
  <c r="R246" i="10"/>
  <c r="X246" i="10"/>
  <c r="G247" i="10"/>
  <c r="H247" i="10"/>
  <c r="I247" i="10"/>
  <c r="J247" i="10"/>
  <c r="K247" i="10"/>
  <c r="R247" i="10"/>
  <c r="X247" i="10"/>
  <c r="G248" i="10"/>
  <c r="H248" i="10"/>
  <c r="I248" i="10"/>
  <c r="J248" i="10"/>
  <c r="K248" i="10"/>
  <c r="R248" i="10"/>
  <c r="X248" i="10"/>
  <c r="G249" i="10"/>
  <c r="H249" i="10"/>
  <c r="I249" i="10"/>
  <c r="J249" i="10"/>
  <c r="K249" i="10"/>
  <c r="R249" i="10"/>
  <c r="X249" i="10"/>
  <c r="G250" i="10"/>
  <c r="H250" i="10"/>
  <c r="I250" i="10"/>
  <c r="J250" i="10"/>
  <c r="K250" i="10"/>
  <c r="R250" i="10"/>
  <c r="X250" i="10"/>
  <c r="G251" i="10"/>
  <c r="H251" i="10"/>
  <c r="I251" i="10"/>
  <c r="J251" i="10"/>
  <c r="K251" i="10"/>
  <c r="R251" i="10"/>
  <c r="X251" i="10"/>
  <c r="G252" i="10"/>
  <c r="H252" i="10"/>
  <c r="I252" i="10"/>
  <c r="J252" i="10"/>
  <c r="K252" i="10"/>
  <c r="R252" i="10"/>
  <c r="X252" i="10"/>
  <c r="G253" i="10"/>
  <c r="H253" i="10"/>
  <c r="I253" i="10"/>
  <c r="J253" i="10"/>
  <c r="K253" i="10"/>
  <c r="R253" i="10"/>
  <c r="X253" i="10"/>
  <c r="G254" i="10"/>
  <c r="H254" i="10"/>
  <c r="I254" i="10"/>
  <c r="J254" i="10"/>
  <c r="K254" i="10"/>
  <c r="R254" i="10"/>
  <c r="X254" i="10"/>
  <c r="G255" i="10"/>
  <c r="H255" i="10"/>
  <c r="I255" i="10"/>
  <c r="J255" i="10"/>
  <c r="K255" i="10"/>
  <c r="R255" i="10"/>
  <c r="X255" i="10"/>
  <c r="G256" i="10"/>
  <c r="H256" i="10"/>
  <c r="I256" i="10"/>
  <c r="J256" i="10"/>
  <c r="K256" i="10"/>
  <c r="R256" i="10"/>
  <c r="X256" i="10"/>
  <c r="G257" i="10"/>
  <c r="H257" i="10"/>
  <c r="I257" i="10"/>
  <c r="J257" i="10"/>
  <c r="K257" i="10"/>
  <c r="R257" i="10"/>
  <c r="X257" i="10"/>
  <c r="G258" i="10"/>
  <c r="H258" i="10"/>
  <c r="I258" i="10"/>
  <c r="J258" i="10"/>
  <c r="K258" i="10"/>
  <c r="R258" i="10"/>
  <c r="X258" i="10"/>
  <c r="G259" i="10"/>
  <c r="H259" i="10"/>
  <c r="I259" i="10"/>
  <c r="J259" i="10"/>
  <c r="K259" i="10"/>
  <c r="R259" i="10"/>
  <c r="X259" i="10"/>
  <c r="G260" i="10"/>
  <c r="H260" i="10"/>
  <c r="I260" i="10"/>
  <c r="J260" i="10"/>
  <c r="K260" i="10"/>
  <c r="R260" i="10"/>
  <c r="X260" i="10"/>
  <c r="G261" i="10"/>
  <c r="H261" i="10"/>
  <c r="I261" i="10"/>
  <c r="J261" i="10"/>
  <c r="K261" i="10"/>
  <c r="R261" i="10"/>
  <c r="X261" i="10"/>
  <c r="G262" i="10"/>
  <c r="H262" i="10"/>
  <c r="I262" i="10"/>
  <c r="J262" i="10"/>
  <c r="K262" i="10"/>
  <c r="R262" i="10"/>
  <c r="X262" i="10"/>
  <c r="G263" i="10"/>
  <c r="H263" i="10"/>
  <c r="I263" i="10"/>
  <c r="J263" i="10"/>
  <c r="K263" i="10"/>
  <c r="R263" i="10"/>
  <c r="X263" i="10"/>
  <c r="G264" i="10"/>
  <c r="H264" i="10"/>
  <c r="I264" i="10"/>
  <c r="J264" i="10"/>
  <c r="K264" i="10"/>
  <c r="R264" i="10"/>
  <c r="X264" i="10"/>
  <c r="G265" i="10"/>
  <c r="H265" i="10"/>
  <c r="I265" i="10"/>
  <c r="J265" i="10"/>
  <c r="K265" i="10"/>
  <c r="R265" i="10"/>
  <c r="X265" i="10"/>
  <c r="G266" i="10"/>
  <c r="H266" i="10"/>
  <c r="I266" i="10"/>
  <c r="J266" i="10"/>
  <c r="K266" i="10"/>
  <c r="R266" i="10"/>
  <c r="X266" i="10"/>
  <c r="G267" i="10"/>
  <c r="H267" i="10"/>
  <c r="I267" i="10"/>
  <c r="J267" i="10"/>
  <c r="K267" i="10"/>
  <c r="R267" i="10"/>
  <c r="X267" i="10"/>
  <c r="G268" i="10"/>
  <c r="H268" i="10"/>
  <c r="I268" i="10"/>
  <c r="J268" i="10"/>
  <c r="K268" i="10"/>
  <c r="R268" i="10"/>
  <c r="X268" i="10"/>
  <c r="G269" i="10"/>
  <c r="H269" i="10"/>
  <c r="I269" i="10"/>
  <c r="J269" i="10"/>
  <c r="K269" i="10"/>
  <c r="R269" i="10"/>
  <c r="X269" i="10"/>
  <c r="G270" i="10"/>
  <c r="H270" i="10"/>
  <c r="I270" i="10"/>
  <c r="J270" i="10"/>
  <c r="K270" i="10"/>
  <c r="R270" i="10"/>
  <c r="X270" i="10"/>
  <c r="G271" i="10"/>
  <c r="H271" i="10"/>
  <c r="I271" i="10"/>
  <c r="J271" i="10"/>
  <c r="K271" i="10"/>
  <c r="R271" i="10"/>
  <c r="X271" i="10"/>
  <c r="G272" i="10"/>
  <c r="H272" i="10"/>
  <c r="I272" i="10"/>
  <c r="J272" i="10"/>
  <c r="K272" i="10"/>
  <c r="R272" i="10"/>
  <c r="X272" i="10"/>
  <c r="G273" i="10"/>
  <c r="H273" i="10"/>
  <c r="I273" i="10"/>
  <c r="J273" i="10"/>
  <c r="K273" i="10"/>
  <c r="R273" i="10"/>
  <c r="X273" i="10"/>
  <c r="G274" i="10"/>
  <c r="H274" i="10"/>
  <c r="I274" i="10"/>
  <c r="J274" i="10"/>
  <c r="K274" i="10"/>
  <c r="R274" i="10"/>
  <c r="X274" i="10"/>
  <c r="G275" i="10"/>
  <c r="H275" i="10"/>
  <c r="I275" i="10"/>
  <c r="J275" i="10"/>
  <c r="K275" i="10"/>
  <c r="R275" i="10"/>
  <c r="X275" i="10"/>
  <c r="G276" i="10"/>
  <c r="H276" i="10"/>
  <c r="I276" i="10"/>
  <c r="J276" i="10"/>
  <c r="K276" i="10"/>
  <c r="R276" i="10"/>
  <c r="X276" i="10"/>
  <c r="G277" i="10"/>
  <c r="H277" i="10"/>
  <c r="I277" i="10"/>
  <c r="J277" i="10"/>
  <c r="K277" i="10"/>
  <c r="R277" i="10"/>
  <c r="X277" i="10"/>
  <c r="G278" i="10"/>
  <c r="H278" i="10"/>
  <c r="I278" i="10"/>
  <c r="J278" i="10"/>
  <c r="K278" i="10"/>
  <c r="R278" i="10"/>
  <c r="X278" i="10"/>
  <c r="G279" i="10"/>
  <c r="H279" i="10"/>
  <c r="I279" i="10"/>
  <c r="J279" i="10"/>
  <c r="K279" i="10"/>
  <c r="R279" i="10"/>
  <c r="X279" i="10"/>
  <c r="G280" i="10"/>
  <c r="H280" i="10"/>
  <c r="I280" i="10"/>
  <c r="J280" i="10"/>
  <c r="K280" i="10"/>
  <c r="R280" i="10"/>
  <c r="X280" i="10"/>
  <c r="G281" i="10"/>
  <c r="H281" i="10"/>
  <c r="I281" i="10"/>
  <c r="J281" i="10"/>
  <c r="K281" i="10"/>
  <c r="R281" i="10"/>
  <c r="X281" i="10"/>
  <c r="G282" i="10"/>
  <c r="H282" i="10"/>
  <c r="I282" i="10"/>
  <c r="J282" i="10"/>
  <c r="K282" i="10"/>
  <c r="R282" i="10"/>
  <c r="X282" i="10"/>
  <c r="G283" i="10"/>
  <c r="H283" i="10"/>
  <c r="I283" i="10"/>
  <c r="J283" i="10"/>
  <c r="K283" i="10"/>
  <c r="R283" i="10"/>
  <c r="X283" i="10"/>
  <c r="G284" i="10"/>
  <c r="H284" i="10"/>
  <c r="I284" i="10"/>
  <c r="J284" i="10"/>
  <c r="K284" i="10"/>
  <c r="R284" i="10"/>
  <c r="X284" i="10"/>
  <c r="G285" i="10"/>
  <c r="H285" i="10"/>
  <c r="I285" i="10"/>
  <c r="J285" i="10"/>
  <c r="K285" i="10"/>
  <c r="R285" i="10"/>
  <c r="X285" i="10"/>
  <c r="G286" i="10"/>
  <c r="H286" i="10"/>
  <c r="I286" i="10"/>
  <c r="J286" i="10"/>
  <c r="K286" i="10"/>
  <c r="R286" i="10"/>
  <c r="X286" i="10"/>
  <c r="G287" i="10"/>
  <c r="H287" i="10"/>
  <c r="I287" i="10"/>
  <c r="J287" i="10"/>
  <c r="K287" i="10"/>
  <c r="R287" i="10"/>
  <c r="X287" i="10"/>
  <c r="G288" i="10"/>
  <c r="H288" i="10"/>
  <c r="I288" i="10"/>
  <c r="J288" i="10"/>
  <c r="K288" i="10"/>
  <c r="R288" i="10"/>
  <c r="X288" i="10"/>
  <c r="G289" i="10"/>
  <c r="H289" i="10"/>
  <c r="I289" i="10"/>
  <c r="J289" i="10"/>
  <c r="K289" i="10"/>
  <c r="R289" i="10"/>
  <c r="X289" i="10"/>
  <c r="G290" i="10"/>
  <c r="H290" i="10"/>
  <c r="I290" i="10"/>
  <c r="J290" i="10"/>
  <c r="K290" i="10"/>
  <c r="R290" i="10"/>
  <c r="X290" i="10"/>
  <c r="G291" i="10"/>
  <c r="H291" i="10"/>
  <c r="I291" i="10"/>
  <c r="J291" i="10"/>
  <c r="K291" i="10"/>
  <c r="R291" i="10"/>
  <c r="X291" i="10"/>
  <c r="G292" i="10"/>
  <c r="H292" i="10"/>
  <c r="I292" i="10"/>
  <c r="J292" i="10"/>
  <c r="K292" i="10"/>
  <c r="R292" i="10"/>
  <c r="X292" i="10"/>
  <c r="G293" i="10"/>
  <c r="H293" i="10"/>
  <c r="I293" i="10"/>
  <c r="J293" i="10"/>
  <c r="K293" i="10"/>
  <c r="R293" i="10"/>
  <c r="X293" i="10"/>
  <c r="G294" i="10"/>
  <c r="H294" i="10"/>
  <c r="I294" i="10"/>
  <c r="J294" i="10"/>
  <c r="K294" i="10"/>
  <c r="R294" i="10"/>
  <c r="X294" i="10"/>
  <c r="G295" i="10"/>
  <c r="H295" i="10"/>
  <c r="I295" i="10"/>
  <c r="J295" i="10"/>
  <c r="K295" i="10"/>
  <c r="R295" i="10"/>
  <c r="X295" i="10"/>
  <c r="G296" i="10"/>
  <c r="H296" i="10"/>
  <c r="I296" i="10"/>
  <c r="J296" i="10"/>
  <c r="K296" i="10"/>
  <c r="R296" i="10"/>
  <c r="X296" i="10"/>
  <c r="G297" i="10"/>
  <c r="H297" i="10"/>
  <c r="I297" i="10"/>
  <c r="J297" i="10"/>
  <c r="K297" i="10"/>
  <c r="R297" i="10"/>
  <c r="X297" i="10"/>
  <c r="G298" i="10"/>
  <c r="H298" i="10"/>
  <c r="I298" i="10"/>
  <c r="J298" i="10"/>
  <c r="K298" i="10"/>
  <c r="R298" i="10"/>
  <c r="X298" i="10"/>
  <c r="G299" i="10"/>
  <c r="H299" i="10"/>
  <c r="I299" i="10"/>
  <c r="J299" i="10"/>
  <c r="K299" i="10"/>
  <c r="R299" i="10"/>
  <c r="X299" i="10"/>
  <c r="G300" i="10"/>
  <c r="H300" i="10"/>
  <c r="I300" i="10"/>
  <c r="J300" i="10"/>
  <c r="K300" i="10"/>
  <c r="R300" i="10"/>
  <c r="X300" i="10"/>
  <c r="G301" i="10"/>
  <c r="H301" i="10"/>
  <c r="I301" i="10"/>
  <c r="J301" i="10"/>
  <c r="K301" i="10"/>
  <c r="R301" i="10"/>
  <c r="X301" i="10"/>
  <c r="G302" i="10"/>
  <c r="H302" i="10"/>
  <c r="I302" i="10"/>
  <c r="J302" i="10"/>
  <c r="K302" i="10"/>
  <c r="R302" i="10"/>
  <c r="X302" i="10"/>
  <c r="G303" i="10"/>
  <c r="H303" i="10"/>
  <c r="I303" i="10"/>
  <c r="J303" i="10"/>
  <c r="K303" i="10"/>
  <c r="R303" i="10"/>
  <c r="X303" i="10"/>
  <c r="G304" i="10"/>
  <c r="H304" i="10"/>
  <c r="I304" i="10"/>
  <c r="J304" i="10"/>
  <c r="K304" i="10"/>
  <c r="R304" i="10"/>
  <c r="X304" i="10"/>
  <c r="G305" i="10"/>
  <c r="H305" i="10"/>
  <c r="I305" i="10"/>
  <c r="J305" i="10"/>
  <c r="K305" i="10"/>
  <c r="R305" i="10"/>
  <c r="X305" i="10"/>
  <c r="G306" i="10"/>
  <c r="H306" i="10"/>
  <c r="I306" i="10"/>
  <c r="J306" i="10"/>
  <c r="K306" i="10"/>
  <c r="R306" i="10"/>
  <c r="X306" i="10"/>
  <c r="G307" i="10"/>
  <c r="H307" i="10"/>
  <c r="I307" i="10"/>
  <c r="J307" i="10"/>
  <c r="K307" i="10"/>
  <c r="R307" i="10"/>
  <c r="X307" i="10"/>
  <c r="G308" i="10"/>
  <c r="H308" i="10"/>
  <c r="I308" i="10"/>
  <c r="J308" i="10"/>
  <c r="K308" i="10"/>
  <c r="R308" i="10"/>
  <c r="X308" i="10"/>
  <c r="G309" i="10"/>
  <c r="H309" i="10"/>
  <c r="I309" i="10"/>
  <c r="J309" i="10"/>
  <c r="K309" i="10"/>
  <c r="R309" i="10"/>
  <c r="X309" i="10"/>
  <c r="G310" i="10"/>
  <c r="H310" i="10"/>
  <c r="I310" i="10"/>
  <c r="J310" i="10"/>
  <c r="K310" i="10"/>
  <c r="R310" i="10"/>
  <c r="X310" i="10"/>
  <c r="G311" i="10"/>
  <c r="H311" i="10"/>
  <c r="I311" i="10"/>
  <c r="J311" i="10"/>
  <c r="K311" i="10"/>
  <c r="R311" i="10"/>
  <c r="X311" i="10"/>
  <c r="G312" i="10"/>
  <c r="H312" i="10"/>
  <c r="I312" i="10"/>
  <c r="J312" i="10"/>
  <c r="K312" i="10"/>
  <c r="R312" i="10"/>
  <c r="X312" i="10"/>
  <c r="G313" i="10"/>
  <c r="H313" i="10"/>
  <c r="I313" i="10"/>
  <c r="J313" i="10"/>
  <c r="K313" i="10"/>
  <c r="R313" i="10"/>
  <c r="X313" i="10"/>
  <c r="G314" i="10"/>
  <c r="H314" i="10"/>
  <c r="I314" i="10"/>
  <c r="J314" i="10"/>
  <c r="K314" i="10"/>
  <c r="R314" i="10"/>
  <c r="X314" i="10"/>
  <c r="G315" i="10"/>
  <c r="H315" i="10"/>
  <c r="I315" i="10"/>
  <c r="J315" i="10"/>
  <c r="K315" i="10"/>
  <c r="R315" i="10"/>
  <c r="X315" i="10"/>
  <c r="G316" i="10"/>
  <c r="H316" i="10"/>
  <c r="I316" i="10"/>
  <c r="J316" i="10"/>
  <c r="K316" i="10"/>
  <c r="R316" i="10"/>
  <c r="X316" i="10"/>
  <c r="G317" i="10"/>
  <c r="H317" i="10"/>
  <c r="I317" i="10"/>
  <c r="J317" i="10"/>
  <c r="K317" i="10"/>
  <c r="R317" i="10"/>
  <c r="X317" i="10"/>
  <c r="G318" i="10"/>
  <c r="H318" i="10"/>
  <c r="I318" i="10"/>
  <c r="J318" i="10"/>
  <c r="K318" i="10"/>
  <c r="R318" i="10"/>
  <c r="X318" i="10"/>
  <c r="G319" i="10"/>
  <c r="H319" i="10"/>
  <c r="I319" i="10"/>
  <c r="J319" i="10"/>
  <c r="K319" i="10"/>
  <c r="R319" i="10"/>
  <c r="X319" i="10"/>
  <c r="G320" i="10"/>
  <c r="H320" i="10"/>
  <c r="I320" i="10"/>
  <c r="J320" i="10"/>
  <c r="K320" i="10"/>
  <c r="R320" i="10"/>
  <c r="X320" i="10"/>
  <c r="G321" i="10"/>
  <c r="H321" i="10"/>
  <c r="I321" i="10"/>
  <c r="J321" i="10"/>
  <c r="K321" i="10"/>
  <c r="R321" i="10"/>
  <c r="X321" i="10"/>
  <c r="G322" i="10"/>
  <c r="H322" i="10"/>
  <c r="I322" i="10"/>
  <c r="J322" i="10"/>
  <c r="K322" i="10"/>
  <c r="R322" i="10"/>
  <c r="X322" i="10"/>
  <c r="G323" i="10"/>
  <c r="H323" i="10"/>
  <c r="I323" i="10"/>
  <c r="J323" i="10"/>
  <c r="K323" i="10"/>
  <c r="R323" i="10"/>
  <c r="X323" i="10"/>
  <c r="G324" i="10"/>
  <c r="H324" i="10"/>
  <c r="I324" i="10"/>
  <c r="J324" i="10"/>
  <c r="K324" i="10"/>
  <c r="R324" i="10"/>
  <c r="X324" i="10"/>
  <c r="G325" i="10"/>
  <c r="H325" i="10"/>
  <c r="I325" i="10"/>
  <c r="J325" i="10"/>
  <c r="K325" i="10"/>
  <c r="R325" i="10"/>
  <c r="X325" i="10"/>
  <c r="G326" i="10"/>
  <c r="H326" i="10"/>
  <c r="I326" i="10"/>
  <c r="J326" i="10"/>
  <c r="K326" i="10"/>
  <c r="R326" i="10"/>
  <c r="X326" i="10"/>
  <c r="G327" i="10"/>
  <c r="H327" i="10"/>
  <c r="I327" i="10"/>
  <c r="J327" i="10"/>
  <c r="K327" i="10"/>
  <c r="R327" i="10"/>
  <c r="X327" i="10"/>
  <c r="G328" i="10"/>
  <c r="H328" i="10"/>
  <c r="I328" i="10"/>
  <c r="J328" i="10"/>
  <c r="K328" i="10"/>
  <c r="R328" i="10"/>
  <c r="X328" i="10"/>
  <c r="G329" i="10"/>
  <c r="H329" i="10"/>
  <c r="I329" i="10"/>
  <c r="J329" i="10"/>
  <c r="K329" i="10"/>
  <c r="R329" i="10"/>
  <c r="X329" i="10"/>
  <c r="G330" i="10"/>
  <c r="H330" i="10"/>
  <c r="I330" i="10"/>
  <c r="J330" i="10"/>
  <c r="K330" i="10"/>
  <c r="R330" i="10"/>
  <c r="X330" i="10"/>
  <c r="G331" i="10"/>
  <c r="H331" i="10"/>
  <c r="I331" i="10"/>
  <c r="J331" i="10"/>
  <c r="K331" i="10"/>
  <c r="R331" i="10"/>
  <c r="X331" i="10"/>
  <c r="G332" i="10"/>
  <c r="H332" i="10"/>
  <c r="I332" i="10"/>
  <c r="J332" i="10"/>
  <c r="K332" i="10"/>
  <c r="R332" i="10"/>
  <c r="X332" i="10"/>
  <c r="G333" i="10"/>
  <c r="H333" i="10"/>
  <c r="I333" i="10"/>
  <c r="J333" i="10"/>
  <c r="K333" i="10"/>
  <c r="R333" i="10"/>
  <c r="X333" i="10"/>
  <c r="G334" i="10"/>
  <c r="H334" i="10"/>
  <c r="I334" i="10"/>
  <c r="J334" i="10"/>
  <c r="K334" i="10"/>
  <c r="R334" i="10"/>
  <c r="X334" i="10"/>
  <c r="G335" i="10"/>
  <c r="H335" i="10"/>
  <c r="I335" i="10"/>
  <c r="J335" i="10"/>
  <c r="K335" i="10"/>
  <c r="R335" i="10"/>
  <c r="X335" i="10"/>
  <c r="G336" i="10"/>
  <c r="H336" i="10"/>
  <c r="I336" i="10"/>
  <c r="J336" i="10"/>
  <c r="K336" i="10"/>
  <c r="R336" i="10"/>
  <c r="X336" i="10"/>
  <c r="G337" i="10"/>
  <c r="H337" i="10"/>
  <c r="I337" i="10"/>
  <c r="J337" i="10"/>
  <c r="K337" i="10"/>
  <c r="R337" i="10"/>
  <c r="X337" i="10"/>
  <c r="G338" i="10"/>
  <c r="H338" i="10"/>
  <c r="I338" i="10"/>
  <c r="J338" i="10"/>
  <c r="K338" i="10"/>
  <c r="R338" i="10"/>
  <c r="X338" i="10"/>
  <c r="G339" i="10"/>
  <c r="H339" i="10"/>
  <c r="I339" i="10"/>
  <c r="J339" i="10"/>
  <c r="K339" i="10"/>
  <c r="R339" i="10"/>
  <c r="X339" i="10"/>
  <c r="G340" i="10"/>
  <c r="H340" i="10"/>
  <c r="I340" i="10"/>
  <c r="J340" i="10"/>
  <c r="K340" i="10"/>
  <c r="R340" i="10"/>
  <c r="X340" i="10"/>
  <c r="G341" i="10"/>
  <c r="H341" i="10"/>
  <c r="I341" i="10"/>
  <c r="J341" i="10"/>
  <c r="K341" i="10"/>
  <c r="R341" i="10"/>
  <c r="X341" i="10"/>
  <c r="G342" i="10"/>
  <c r="H342" i="10"/>
  <c r="I342" i="10"/>
  <c r="J342" i="10"/>
  <c r="K342" i="10"/>
  <c r="R342" i="10"/>
  <c r="X342" i="10"/>
  <c r="G343" i="10"/>
  <c r="H343" i="10"/>
  <c r="I343" i="10"/>
  <c r="J343" i="10"/>
  <c r="K343" i="10"/>
  <c r="R343" i="10"/>
  <c r="X343" i="10"/>
  <c r="G344" i="10"/>
  <c r="H344" i="10"/>
  <c r="I344" i="10"/>
  <c r="J344" i="10"/>
  <c r="K344" i="10"/>
  <c r="R344" i="10"/>
  <c r="X344" i="10"/>
  <c r="G345" i="10"/>
  <c r="H345" i="10"/>
  <c r="I345" i="10"/>
  <c r="J345" i="10"/>
  <c r="K345" i="10"/>
  <c r="R345" i="10"/>
  <c r="X345" i="10"/>
  <c r="G346" i="10"/>
  <c r="H346" i="10"/>
  <c r="I346" i="10"/>
  <c r="J346" i="10"/>
  <c r="K346" i="10"/>
  <c r="R346" i="10"/>
  <c r="X346" i="10"/>
  <c r="G347" i="10"/>
  <c r="H347" i="10"/>
  <c r="I347" i="10"/>
  <c r="J347" i="10"/>
  <c r="K347" i="10"/>
  <c r="R347" i="10"/>
  <c r="X347" i="10"/>
  <c r="G348" i="10"/>
  <c r="H348" i="10"/>
  <c r="I348" i="10"/>
  <c r="J348" i="10"/>
  <c r="K348" i="10"/>
  <c r="R348" i="10"/>
  <c r="X348" i="10"/>
  <c r="G349" i="10"/>
  <c r="H349" i="10"/>
  <c r="I349" i="10"/>
  <c r="J349" i="10"/>
  <c r="K349" i="10"/>
  <c r="R349" i="10"/>
  <c r="X349" i="10"/>
  <c r="G350" i="10"/>
  <c r="H350" i="10"/>
  <c r="I350" i="10"/>
  <c r="J350" i="10"/>
  <c r="K350" i="10"/>
  <c r="R350" i="10"/>
  <c r="X350" i="10"/>
  <c r="G351" i="10"/>
  <c r="H351" i="10"/>
  <c r="I351" i="10"/>
  <c r="J351" i="10"/>
  <c r="K351" i="10"/>
  <c r="R351" i="10"/>
  <c r="X351" i="10"/>
  <c r="G352" i="10"/>
  <c r="H352" i="10"/>
  <c r="I352" i="10"/>
  <c r="J352" i="10"/>
  <c r="K352" i="10"/>
  <c r="R352" i="10"/>
  <c r="X352" i="10"/>
  <c r="G353" i="10"/>
  <c r="H353" i="10"/>
  <c r="I353" i="10"/>
  <c r="J353" i="10"/>
  <c r="K353" i="10"/>
  <c r="R353" i="10"/>
  <c r="X353" i="10"/>
  <c r="G354" i="10"/>
  <c r="H354" i="10"/>
  <c r="I354" i="10"/>
  <c r="J354" i="10"/>
  <c r="K354" i="10"/>
  <c r="R354" i="10"/>
  <c r="X354" i="10"/>
  <c r="G355" i="10"/>
  <c r="H355" i="10"/>
  <c r="I355" i="10"/>
  <c r="J355" i="10"/>
  <c r="K355" i="10"/>
  <c r="R355" i="10"/>
  <c r="X355" i="10"/>
  <c r="G356" i="10"/>
  <c r="H356" i="10"/>
  <c r="I356" i="10"/>
  <c r="J356" i="10"/>
  <c r="K356" i="10"/>
  <c r="R356" i="10"/>
  <c r="X356" i="10"/>
  <c r="G357" i="10"/>
  <c r="H357" i="10"/>
  <c r="I357" i="10"/>
  <c r="J357" i="10"/>
  <c r="K357" i="10"/>
  <c r="R357" i="10"/>
  <c r="X357" i="10"/>
  <c r="G358" i="10"/>
  <c r="H358" i="10"/>
  <c r="I358" i="10"/>
  <c r="J358" i="10"/>
  <c r="K358" i="10"/>
  <c r="R358" i="10"/>
  <c r="X358" i="10"/>
  <c r="G359" i="10"/>
  <c r="H359" i="10"/>
  <c r="I359" i="10"/>
  <c r="J359" i="10"/>
  <c r="K359" i="10"/>
  <c r="R359" i="10"/>
  <c r="X359" i="10"/>
  <c r="G360" i="10"/>
  <c r="H360" i="10"/>
  <c r="I360" i="10"/>
  <c r="J360" i="10"/>
  <c r="K360" i="10"/>
  <c r="R360" i="10"/>
  <c r="X360" i="10"/>
  <c r="G361" i="10"/>
  <c r="H361" i="10"/>
  <c r="I361" i="10"/>
  <c r="J361" i="10"/>
  <c r="K361" i="10"/>
  <c r="R361" i="10"/>
  <c r="X361" i="10"/>
  <c r="G362" i="10"/>
  <c r="H362" i="10"/>
  <c r="I362" i="10"/>
  <c r="J362" i="10"/>
  <c r="K362" i="10"/>
  <c r="R362" i="10"/>
  <c r="X362" i="10"/>
  <c r="G363" i="10"/>
  <c r="H363" i="10"/>
  <c r="I363" i="10"/>
  <c r="J363" i="10"/>
  <c r="K363" i="10"/>
  <c r="R363" i="10"/>
  <c r="X363" i="10"/>
  <c r="G364" i="10"/>
  <c r="H364" i="10"/>
  <c r="I364" i="10"/>
  <c r="J364" i="10"/>
  <c r="K364" i="10"/>
  <c r="R364" i="10"/>
  <c r="X364" i="10"/>
  <c r="G365" i="10"/>
  <c r="H365" i="10"/>
  <c r="I365" i="10"/>
  <c r="J365" i="10"/>
  <c r="K365" i="10"/>
  <c r="R365" i="10"/>
  <c r="X365" i="10"/>
  <c r="G366" i="10"/>
  <c r="H366" i="10"/>
  <c r="I366" i="10"/>
  <c r="J366" i="10"/>
  <c r="K366" i="10"/>
  <c r="R366" i="10"/>
  <c r="X366" i="10"/>
  <c r="G367" i="10"/>
  <c r="H367" i="10"/>
  <c r="I367" i="10"/>
  <c r="J367" i="10"/>
  <c r="K367" i="10"/>
  <c r="R367" i="10"/>
  <c r="X367" i="10"/>
  <c r="G368" i="10"/>
  <c r="H368" i="10"/>
  <c r="I368" i="10"/>
  <c r="J368" i="10"/>
  <c r="K368" i="10"/>
  <c r="R368" i="10"/>
  <c r="X368" i="10"/>
  <c r="G369" i="10"/>
  <c r="H369" i="10"/>
  <c r="I369" i="10"/>
  <c r="J369" i="10"/>
  <c r="K369" i="10"/>
  <c r="R369" i="10"/>
  <c r="X369" i="10"/>
  <c r="G370" i="10"/>
  <c r="H370" i="10"/>
  <c r="I370" i="10"/>
  <c r="J370" i="10"/>
  <c r="K370" i="10"/>
  <c r="R370" i="10"/>
  <c r="X370" i="10"/>
  <c r="G371" i="10"/>
  <c r="H371" i="10"/>
  <c r="I371" i="10"/>
  <c r="J371" i="10"/>
  <c r="K371" i="10"/>
  <c r="R371" i="10"/>
  <c r="X371" i="10"/>
  <c r="G372" i="10"/>
  <c r="H372" i="10"/>
  <c r="I372" i="10"/>
  <c r="J372" i="10"/>
  <c r="K372" i="10"/>
  <c r="R372" i="10"/>
  <c r="X372" i="10"/>
  <c r="G373" i="10"/>
  <c r="H373" i="10"/>
  <c r="I373" i="10"/>
  <c r="J373" i="10"/>
  <c r="K373" i="10"/>
  <c r="R373" i="10"/>
  <c r="X373" i="10"/>
  <c r="G374" i="10"/>
  <c r="H374" i="10"/>
  <c r="I374" i="10"/>
  <c r="J374" i="10"/>
  <c r="K374" i="10"/>
  <c r="R374" i="10"/>
  <c r="X374" i="10"/>
  <c r="G375" i="10"/>
  <c r="H375" i="10"/>
  <c r="I375" i="10"/>
  <c r="J375" i="10"/>
  <c r="K375" i="10"/>
  <c r="R375" i="10"/>
  <c r="X375" i="10"/>
  <c r="G376" i="10"/>
  <c r="H376" i="10"/>
  <c r="I376" i="10"/>
  <c r="J376" i="10"/>
  <c r="K376" i="10"/>
  <c r="R376" i="10"/>
  <c r="X376" i="10"/>
  <c r="G377" i="10"/>
  <c r="H377" i="10"/>
  <c r="I377" i="10"/>
  <c r="J377" i="10"/>
  <c r="K377" i="10"/>
  <c r="R377" i="10"/>
  <c r="X377" i="10"/>
  <c r="G378" i="10"/>
  <c r="H378" i="10"/>
  <c r="I378" i="10"/>
  <c r="J378" i="10"/>
  <c r="K378" i="10"/>
  <c r="R378" i="10"/>
  <c r="X378" i="10"/>
  <c r="G379" i="10"/>
  <c r="H379" i="10"/>
  <c r="I379" i="10"/>
  <c r="J379" i="10"/>
  <c r="K379" i="10"/>
  <c r="R379" i="10"/>
  <c r="X379" i="10"/>
  <c r="G380" i="10"/>
  <c r="H380" i="10"/>
  <c r="I380" i="10"/>
  <c r="J380" i="10"/>
  <c r="K380" i="10"/>
  <c r="R380" i="10"/>
  <c r="X380" i="10"/>
  <c r="G381" i="10"/>
  <c r="H381" i="10"/>
  <c r="I381" i="10"/>
  <c r="J381" i="10"/>
  <c r="K381" i="10"/>
  <c r="R381" i="10"/>
  <c r="X381" i="10"/>
  <c r="G382" i="10"/>
  <c r="H382" i="10"/>
  <c r="I382" i="10"/>
  <c r="J382" i="10"/>
  <c r="K382" i="10"/>
  <c r="R382" i="10"/>
  <c r="X382" i="10"/>
  <c r="G383" i="10"/>
  <c r="H383" i="10"/>
  <c r="I383" i="10"/>
  <c r="J383" i="10"/>
  <c r="K383" i="10"/>
  <c r="R383" i="10"/>
  <c r="X383" i="10"/>
  <c r="G384" i="10"/>
  <c r="H384" i="10"/>
  <c r="I384" i="10"/>
  <c r="J384" i="10"/>
  <c r="K384" i="10"/>
  <c r="R384" i="10"/>
  <c r="X384" i="10"/>
  <c r="G385" i="10"/>
  <c r="H385" i="10"/>
  <c r="I385" i="10"/>
  <c r="J385" i="10"/>
  <c r="K385" i="10"/>
  <c r="R385" i="10"/>
  <c r="X385" i="10"/>
  <c r="G386" i="10"/>
  <c r="H386" i="10"/>
  <c r="I386" i="10"/>
  <c r="J386" i="10"/>
  <c r="K386" i="10"/>
  <c r="R386" i="10"/>
  <c r="X386" i="10"/>
  <c r="G387" i="10"/>
  <c r="H387" i="10"/>
  <c r="I387" i="10"/>
  <c r="J387" i="10"/>
  <c r="K387" i="10"/>
  <c r="R387" i="10"/>
  <c r="X387" i="10"/>
  <c r="G388" i="10"/>
  <c r="H388" i="10"/>
  <c r="I388" i="10"/>
  <c r="J388" i="10"/>
  <c r="K388" i="10"/>
  <c r="R388" i="10"/>
  <c r="X388" i="10"/>
  <c r="G389" i="10"/>
  <c r="H389" i="10"/>
  <c r="I389" i="10"/>
  <c r="J389" i="10"/>
  <c r="K389" i="10"/>
  <c r="R389" i="10"/>
  <c r="X389" i="10"/>
  <c r="G390" i="10"/>
  <c r="H390" i="10"/>
  <c r="I390" i="10"/>
  <c r="J390" i="10"/>
  <c r="K390" i="10"/>
  <c r="R390" i="10"/>
  <c r="X390" i="10"/>
  <c r="G391" i="10"/>
  <c r="H391" i="10"/>
  <c r="I391" i="10"/>
  <c r="J391" i="10"/>
  <c r="K391" i="10"/>
  <c r="R391" i="10"/>
  <c r="X391" i="10"/>
  <c r="G392" i="10"/>
  <c r="H392" i="10"/>
  <c r="I392" i="10"/>
  <c r="J392" i="10"/>
  <c r="K392" i="10"/>
  <c r="R392" i="10"/>
  <c r="X392" i="10"/>
  <c r="G393" i="10"/>
  <c r="H393" i="10"/>
  <c r="I393" i="10"/>
  <c r="J393" i="10"/>
  <c r="K393" i="10"/>
  <c r="R393" i="10"/>
  <c r="X393" i="10"/>
  <c r="G394" i="10"/>
  <c r="H394" i="10"/>
  <c r="I394" i="10"/>
  <c r="J394" i="10"/>
  <c r="K394" i="10"/>
  <c r="R394" i="10"/>
  <c r="X394" i="10"/>
  <c r="G395" i="10"/>
  <c r="H395" i="10"/>
  <c r="I395" i="10"/>
  <c r="J395" i="10"/>
  <c r="K395" i="10"/>
  <c r="R395" i="10"/>
  <c r="X395" i="10"/>
  <c r="G396" i="10"/>
  <c r="H396" i="10"/>
  <c r="I396" i="10"/>
  <c r="J396" i="10"/>
  <c r="K396" i="10"/>
  <c r="R396" i="10"/>
  <c r="X396" i="10"/>
  <c r="G397" i="10"/>
  <c r="H397" i="10"/>
  <c r="I397" i="10"/>
  <c r="J397" i="10"/>
  <c r="K397" i="10"/>
  <c r="R397" i="10"/>
  <c r="X397" i="10"/>
  <c r="G398" i="10"/>
  <c r="H398" i="10"/>
  <c r="I398" i="10"/>
  <c r="J398" i="10"/>
  <c r="K398" i="10"/>
  <c r="R398" i="10"/>
  <c r="X398" i="10"/>
  <c r="G399" i="10"/>
  <c r="H399" i="10"/>
  <c r="I399" i="10"/>
  <c r="J399" i="10"/>
  <c r="K399" i="10"/>
  <c r="R399" i="10"/>
  <c r="X399" i="10"/>
  <c r="G400" i="10"/>
  <c r="H400" i="10"/>
  <c r="I400" i="10"/>
  <c r="J400" i="10"/>
  <c r="K400" i="10"/>
  <c r="R400" i="10"/>
  <c r="X400" i="10"/>
  <c r="G401" i="10"/>
  <c r="H401" i="10"/>
  <c r="I401" i="10"/>
  <c r="J401" i="10"/>
  <c r="K401" i="10"/>
  <c r="R401" i="10"/>
  <c r="X401" i="10"/>
  <c r="G402" i="10"/>
  <c r="H402" i="10"/>
  <c r="I402" i="10"/>
  <c r="J402" i="10"/>
  <c r="K402" i="10"/>
  <c r="R402" i="10"/>
  <c r="X402" i="10"/>
  <c r="G403" i="10"/>
  <c r="H403" i="10"/>
  <c r="I403" i="10"/>
  <c r="J403" i="10"/>
  <c r="K403" i="10"/>
  <c r="R403" i="10"/>
  <c r="X403" i="10"/>
  <c r="G404" i="10"/>
  <c r="H404" i="10"/>
  <c r="I404" i="10"/>
  <c r="J404" i="10"/>
  <c r="K404" i="10"/>
  <c r="R404" i="10"/>
  <c r="X404" i="10"/>
  <c r="G405" i="10"/>
  <c r="H405" i="10"/>
  <c r="I405" i="10"/>
  <c r="J405" i="10"/>
  <c r="K405" i="10"/>
  <c r="R405" i="10"/>
  <c r="X405" i="10"/>
  <c r="G406" i="10"/>
  <c r="H406" i="10"/>
  <c r="I406" i="10"/>
  <c r="J406" i="10"/>
  <c r="K406" i="10"/>
  <c r="R406" i="10"/>
  <c r="X406" i="10"/>
  <c r="G407" i="10"/>
  <c r="H407" i="10"/>
  <c r="I407" i="10"/>
  <c r="J407" i="10"/>
  <c r="K407" i="10"/>
  <c r="R407" i="10"/>
  <c r="X407" i="10"/>
  <c r="G408" i="10"/>
  <c r="H408" i="10"/>
  <c r="I408" i="10"/>
  <c r="J408" i="10"/>
  <c r="K408" i="10"/>
  <c r="R408" i="10"/>
  <c r="X408" i="10"/>
  <c r="G409" i="10"/>
  <c r="H409" i="10"/>
  <c r="I409" i="10"/>
  <c r="J409" i="10"/>
  <c r="K409" i="10"/>
  <c r="R409" i="10"/>
  <c r="X409" i="10"/>
  <c r="G410" i="10"/>
  <c r="H410" i="10"/>
  <c r="I410" i="10"/>
  <c r="J410" i="10"/>
  <c r="K410" i="10"/>
  <c r="R410" i="10"/>
  <c r="X410" i="10"/>
  <c r="G411" i="10"/>
  <c r="H411" i="10"/>
  <c r="I411" i="10"/>
  <c r="J411" i="10"/>
  <c r="K411" i="10"/>
  <c r="R411" i="10"/>
  <c r="X411" i="10"/>
  <c r="G412" i="10"/>
  <c r="H412" i="10"/>
  <c r="I412" i="10"/>
  <c r="J412" i="10"/>
  <c r="K412" i="10"/>
  <c r="R412" i="10"/>
  <c r="X412" i="10"/>
  <c r="G413" i="10"/>
  <c r="H413" i="10"/>
  <c r="I413" i="10"/>
  <c r="J413" i="10"/>
  <c r="K413" i="10"/>
  <c r="R413" i="10"/>
  <c r="X413" i="10"/>
  <c r="G414" i="10"/>
  <c r="H414" i="10"/>
  <c r="I414" i="10"/>
  <c r="J414" i="10"/>
  <c r="K414" i="10"/>
  <c r="R414" i="10"/>
  <c r="X414" i="10"/>
  <c r="G415" i="10"/>
  <c r="H415" i="10"/>
  <c r="I415" i="10"/>
  <c r="J415" i="10"/>
  <c r="K415" i="10"/>
  <c r="R415" i="10"/>
  <c r="X415" i="10"/>
  <c r="G416" i="10"/>
  <c r="H416" i="10"/>
  <c r="I416" i="10"/>
  <c r="J416" i="10"/>
  <c r="K416" i="10"/>
  <c r="R416" i="10"/>
  <c r="X416" i="10"/>
  <c r="G417" i="10"/>
  <c r="H417" i="10"/>
  <c r="I417" i="10"/>
  <c r="J417" i="10"/>
  <c r="K417" i="10"/>
  <c r="R417" i="10"/>
  <c r="X417" i="10"/>
  <c r="G418" i="10"/>
  <c r="H418" i="10"/>
  <c r="I418" i="10"/>
  <c r="J418" i="10"/>
  <c r="K418" i="10"/>
  <c r="R418" i="10"/>
  <c r="X418" i="10"/>
  <c r="G419" i="10"/>
  <c r="H419" i="10"/>
  <c r="I419" i="10"/>
  <c r="J419" i="10"/>
  <c r="K419" i="10"/>
  <c r="R419" i="10"/>
  <c r="X419" i="10"/>
  <c r="G420" i="10"/>
  <c r="H420" i="10"/>
  <c r="I420" i="10"/>
  <c r="J420" i="10"/>
  <c r="K420" i="10"/>
  <c r="R420" i="10"/>
  <c r="X420" i="10"/>
  <c r="G421" i="10"/>
  <c r="H421" i="10"/>
  <c r="I421" i="10"/>
  <c r="J421" i="10"/>
  <c r="K421" i="10"/>
  <c r="R421" i="10"/>
  <c r="X421" i="10"/>
  <c r="G422" i="10"/>
  <c r="H422" i="10"/>
  <c r="I422" i="10"/>
  <c r="J422" i="10"/>
  <c r="K422" i="10"/>
  <c r="R422" i="10"/>
  <c r="X422" i="10"/>
  <c r="G423" i="10"/>
  <c r="H423" i="10"/>
  <c r="I423" i="10"/>
  <c r="J423" i="10"/>
  <c r="K423" i="10"/>
  <c r="R423" i="10"/>
  <c r="X423" i="10"/>
  <c r="G424" i="10"/>
  <c r="H424" i="10"/>
  <c r="I424" i="10"/>
  <c r="J424" i="10"/>
  <c r="K424" i="10"/>
  <c r="R424" i="10"/>
  <c r="X424" i="10"/>
  <c r="G425" i="10"/>
  <c r="H425" i="10"/>
  <c r="I425" i="10"/>
  <c r="J425" i="10"/>
  <c r="K425" i="10"/>
  <c r="R425" i="10"/>
  <c r="X425" i="10"/>
  <c r="G426" i="10"/>
  <c r="H426" i="10"/>
  <c r="I426" i="10"/>
  <c r="J426" i="10"/>
  <c r="K426" i="10"/>
  <c r="R426" i="10"/>
  <c r="X426" i="10"/>
  <c r="G427" i="10"/>
  <c r="H427" i="10"/>
  <c r="I427" i="10"/>
  <c r="J427" i="10"/>
  <c r="K427" i="10"/>
  <c r="R427" i="10"/>
  <c r="X427" i="10"/>
  <c r="G428" i="10"/>
  <c r="H428" i="10"/>
  <c r="I428" i="10"/>
  <c r="J428" i="10"/>
  <c r="K428" i="10"/>
  <c r="R428" i="10"/>
  <c r="X428" i="10"/>
  <c r="G429" i="10"/>
  <c r="H429" i="10"/>
  <c r="I429" i="10"/>
  <c r="J429" i="10"/>
  <c r="K429" i="10"/>
  <c r="R429" i="10"/>
  <c r="X429" i="10"/>
  <c r="G430" i="10"/>
  <c r="H430" i="10"/>
  <c r="I430" i="10"/>
  <c r="J430" i="10"/>
  <c r="K430" i="10"/>
  <c r="R430" i="10"/>
  <c r="X430" i="10"/>
  <c r="G431" i="10"/>
  <c r="H431" i="10"/>
  <c r="I431" i="10"/>
  <c r="J431" i="10"/>
  <c r="K431" i="10"/>
  <c r="R431" i="10"/>
  <c r="X431" i="10"/>
  <c r="G432" i="10"/>
  <c r="H432" i="10"/>
  <c r="I432" i="10"/>
  <c r="J432" i="10"/>
  <c r="K432" i="10"/>
  <c r="R432" i="10"/>
  <c r="X432" i="10"/>
  <c r="G433" i="10"/>
  <c r="H433" i="10"/>
  <c r="I433" i="10"/>
  <c r="J433" i="10"/>
  <c r="K433" i="10"/>
  <c r="R433" i="10"/>
  <c r="X433" i="10"/>
  <c r="G434" i="10"/>
  <c r="H434" i="10"/>
  <c r="I434" i="10"/>
  <c r="J434" i="10"/>
  <c r="K434" i="10"/>
  <c r="R434" i="10"/>
  <c r="X434" i="10"/>
  <c r="G435" i="10"/>
  <c r="H435" i="10"/>
  <c r="I435" i="10"/>
  <c r="J435" i="10"/>
  <c r="K435" i="10"/>
  <c r="R435" i="10"/>
  <c r="X435" i="10"/>
  <c r="G436" i="10"/>
  <c r="H436" i="10"/>
  <c r="I436" i="10"/>
  <c r="J436" i="10"/>
  <c r="K436" i="10"/>
  <c r="R436" i="10"/>
  <c r="X436" i="10"/>
  <c r="G437" i="10"/>
  <c r="H437" i="10"/>
  <c r="I437" i="10"/>
  <c r="J437" i="10"/>
  <c r="K437" i="10"/>
  <c r="R437" i="10"/>
  <c r="X437" i="10"/>
  <c r="G438" i="10"/>
  <c r="H438" i="10"/>
  <c r="I438" i="10"/>
  <c r="J438" i="10"/>
  <c r="K438" i="10"/>
  <c r="R438" i="10"/>
  <c r="X438" i="10"/>
  <c r="G439" i="10"/>
  <c r="H439" i="10"/>
  <c r="I439" i="10"/>
  <c r="J439" i="10"/>
  <c r="K439" i="10"/>
  <c r="R439" i="10"/>
  <c r="X439" i="10"/>
  <c r="G440" i="10"/>
  <c r="H440" i="10"/>
  <c r="I440" i="10"/>
  <c r="J440" i="10"/>
  <c r="K440" i="10"/>
  <c r="R440" i="10"/>
  <c r="X440" i="10"/>
  <c r="G441" i="10"/>
  <c r="H441" i="10"/>
  <c r="I441" i="10"/>
  <c r="J441" i="10"/>
  <c r="K441" i="10"/>
  <c r="R441" i="10"/>
  <c r="X441" i="10"/>
  <c r="G442" i="10"/>
  <c r="H442" i="10"/>
  <c r="I442" i="10"/>
  <c r="J442" i="10"/>
  <c r="K442" i="10"/>
  <c r="R442" i="10"/>
  <c r="X442" i="10"/>
  <c r="G443" i="10"/>
  <c r="H443" i="10"/>
  <c r="I443" i="10"/>
  <c r="J443" i="10"/>
  <c r="K443" i="10"/>
  <c r="R443" i="10"/>
  <c r="X443" i="10"/>
  <c r="G444" i="10"/>
  <c r="H444" i="10"/>
  <c r="I444" i="10"/>
  <c r="J444" i="10"/>
  <c r="K444" i="10"/>
  <c r="R444" i="10"/>
  <c r="X444" i="10"/>
  <c r="G445" i="10"/>
  <c r="H445" i="10"/>
  <c r="I445" i="10"/>
  <c r="J445" i="10"/>
  <c r="K445" i="10"/>
  <c r="R445" i="10"/>
  <c r="X445" i="10"/>
  <c r="G446" i="10"/>
  <c r="H446" i="10"/>
  <c r="I446" i="10"/>
  <c r="J446" i="10"/>
  <c r="K446" i="10"/>
  <c r="R446" i="10"/>
  <c r="X446" i="10"/>
  <c r="G447" i="10"/>
  <c r="H447" i="10"/>
  <c r="I447" i="10"/>
  <c r="J447" i="10"/>
  <c r="K447" i="10"/>
  <c r="R447" i="10"/>
  <c r="X447" i="10"/>
  <c r="G448" i="10"/>
  <c r="H448" i="10"/>
  <c r="I448" i="10"/>
  <c r="J448" i="10"/>
  <c r="K448" i="10"/>
  <c r="R448" i="10"/>
  <c r="X448" i="10"/>
  <c r="G449" i="10"/>
  <c r="H449" i="10"/>
  <c r="I449" i="10"/>
  <c r="J449" i="10"/>
  <c r="K449" i="10"/>
  <c r="R449" i="10"/>
  <c r="X449" i="10"/>
  <c r="G450" i="10"/>
  <c r="H450" i="10"/>
  <c r="I450" i="10"/>
  <c r="J450" i="10"/>
  <c r="K450" i="10"/>
  <c r="R450" i="10"/>
  <c r="X450" i="10"/>
  <c r="G451" i="10"/>
  <c r="H451" i="10"/>
  <c r="I451" i="10"/>
  <c r="J451" i="10"/>
  <c r="K451" i="10"/>
  <c r="R451" i="10"/>
  <c r="X451" i="10"/>
  <c r="G452" i="10"/>
  <c r="H452" i="10"/>
  <c r="I452" i="10"/>
  <c r="J452" i="10"/>
  <c r="K452" i="10"/>
  <c r="R452" i="10"/>
  <c r="X452" i="10"/>
  <c r="G453" i="10"/>
  <c r="H453" i="10"/>
  <c r="I453" i="10"/>
  <c r="J453" i="10"/>
  <c r="K453" i="10"/>
  <c r="R453" i="10"/>
  <c r="X453" i="10"/>
  <c r="G454" i="10"/>
  <c r="H454" i="10"/>
  <c r="I454" i="10"/>
  <c r="J454" i="10"/>
  <c r="K454" i="10"/>
  <c r="R454" i="10"/>
  <c r="X454" i="10"/>
  <c r="G455" i="10"/>
  <c r="H455" i="10"/>
  <c r="I455" i="10"/>
  <c r="J455" i="10"/>
  <c r="K455" i="10"/>
  <c r="R455" i="10"/>
  <c r="X455" i="10"/>
  <c r="G456" i="10"/>
  <c r="H456" i="10"/>
  <c r="I456" i="10"/>
  <c r="J456" i="10"/>
  <c r="K456" i="10"/>
  <c r="R456" i="10"/>
  <c r="X456" i="10"/>
  <c r="G457" i="10"/>
  <c r="H457" i="10"/>
  <c r="I457" i="10"/>
  <c r="J457" i="10"/>
  <c r="K457" i="10"/>
  <c r="R457" i="10"/>
  <c r="X457" i="10"/>
  <c r="G459" i="10"/>
  <c r="H459" i="10"/>
  <c r="I459" i="10"/>
  <c r="J459" i="10"/>
  <c r="K459" i="10"/>
  <c r="R459" i="10"/>
  <c r="X459" i="10"/>
  <c r="G460" i="10"/>
  <c r="H460" i="10"/>
  <c r="I460" i="10"/>
  <c r="J460" i="10"/>
  <c r="K460" i="10"/>
  <c r="R460" i="10"/>
  <c r="X460" i="10"/>
  <c r="G461" i="10"/>
  <c r="H461" i="10"/>
  <c r="I461" i="10"/>
  <c r="J461" i="10"/>
  <c r="K461" i="10"/>
  <c r="R461" i="10"/>
  <c r="X461" i="10"/>
  <c r="G462" i="10"/>
  <c r="H462" i="10"/>
  <c r="I462" i="10"/>
  <c r="J462" i="10"/>
  <c r="K462" i="10"/>
  <c r="R462" i="10"/>
  <c r="X462" i="10"/>
  <c r="G463" i="10"/>
  <c r="H463" i="10"/>
  <c r="I463" i="10"/>
  <c r="J463" i="10"/>
  <c r="K463" i="10"/>
  <c r="R463" i="10"/>
  <c r="X463" i="10"/>
  <c r="G464" i="10"/>
  <c r="H464" i="10"/>
  <c r="I464" i="10"/>
  <c r="J464" i="10"/>
  <c r="K464" i="10"/>
  <c r="R464" i="10"/>
  <c r="X464" i="10"/>
  <c r="G465" i="10"/>
  <c r="H465" i="10"/>
  <c r="I465" i="10"/>
  <c r="J465" i="10"/>
  <c r="K465" i="10"/>
  <c r="R465" i="10"/>
  <c r="X465" i="10"/>
  <c r="G466" i="10"/>
  <c r="H466" i="10"/>
  <c r="I466" i="10"/>
  <c r="J466" i="10"/>
  <c r="K466" i="10"/>
  <c r="R466" i="10"/>
  <c r="X466" i="10"/>
  <c r="G467" i="10"/>
  <c r="H467" i="10"/>
  <c r="I467" i="10"/>
  <c r="J467" i="10"/>
  <c r="K467" i="10"/>
  <c r="R467" i="10"/>
  <c r="X467" i="10"/>
  <c r="G468" i="10"/>
  <c r="H468" i="10"/>
  <c r="I468" i="10"/>
  <c r="J468" i="10"/>
  <c r="K468" i="10"/>
  <c r="R468" i="10"/>
  <c r="X468" i="10"/>
  <c r="G469" i="10"/>
  <c r="H469" i="10"/>
  <c r="I469" i="10"/>
  <c r="J469" i="10"/>
  <c r="K469" i="10"/>
  <c r="R469" i="10"/>
  <c r="X469" i="10"/>
  <c r="G470" i="10"/>
  <c r="H470" i="10"/>
  <c r="I470" i="10"/>
  <c r="J470" i="10"/>
  <c r="K470" i="10"/>
  <c r="R470" i="10"/>
  <c r="X470" i="10"/>
  <c r="G471" i="10"/>
  <c r="H471" i="10"/>
  <c r="I471" i="10"/>
  <c r="J471" i="10"/>
  <c r="K471" i="10"/>
  <c r="R471" i="10"/>
  <c r="X471" i="10"/>
  <c r="G472" i="10"/>
  <c r="H472" i="10"/>
  <c r="I472" i="10"/>
  <c r="J472" i="10"/>
  <c r="K472" i="10"/>
  <c r="R472" i="10"/>
  <c r="X472" i="10"/>
  <c r="G473" i="10"/>
  <c r="H473" i="10"/>
  <c r="I473" i="10"/>
  <c r="J473" i="10"/>
  <c r="K473" i="10"/>
  <c r="R473" i="10"/>
  <c r="X473" i="10"/>
  <c r="G474" i="10"/>
  <c r="H474" i="10"/>
  <c r="I474" i="10"/>
  <c r="J474" i="10"/>
  <c r="K474" i="10"/>
  <c r="R474" i="10"/>
  <c r="X474" i="10"/>
  <c r="G475" i="10"/>
  <c r="H475" i="10"/>
  <c r="I475" i="10"/>
  <c r="J475" i="10"/>
  <c r="K475" i="10"/>
  <c r="R475" i="10"/>
  <c r="X475" i="10"/>
  <c r="G476" i="10"/>
  <c r="H476" i="10"/>
  <c r="I476" i="10"/>
  <c r="J476" i="10"/>
  <c r="K476" i="10"/>
  <c r="R476" i="10"/>
  <c r="X476" i="10"/>
  <c r="G478" i="10"/>
  <c r="H478" i="10"/>
  <c r="I478" i="10"/>
  <c r="J478" i="10"/>
  <c r="K478" i="10"/>
  <c r="R478" i="10"/>
  <c r="X478" i="10"/>
  <c r="G479" i="10"/>
  <c r="H479" i="10"/>
  <c r="I479" i="10"/>
  <c r="J479" i="10"/>
  <c r="K479" i="10"/>
  <c r="R479" i="10"/>
  <c r="X479" i="10"/>
  <c r="AK5" i="10"/>
  <c r="AL5" i="10"/>
  <c r="AM5" i="10"/>
  <c r="AN5" i="10"/>
  <c r="AO5" i="10"/>
  <c r="AV5" i="10"/>
  <c r="AV6" i="10"/>
  <c r="AV7" i="10"/>
  <c r="AV8" i="10"/>
  <c r="AV9" i="10"/>
  <c r="AV10" i="10"/>
  <c r="AV11" i="10"/>
  <c r="AV12" i="10"/>
  <c r="AV13" i="10"/>
  <c r="AV14" i="10"/>
  <c r="AV15" i="10"/>
  <c r="AV16" i="10"/>
  <c r="AV17" i="10"/>
  <c r="AV18" i="10"/>
  <c r="AV19" i="10"/>
  <c r="AV20" i="10"/>
  <c r="AV21" i="10"/>
  <c r="AV22" i="10"/>
  <c r="AV23" i="10"/>
  <c r="AV24" i="10"/>
  <c r="AV25" i="10"/>
  <c r="AV26" i="10"/>
  <c r="AV27" i="10"/>
  <c r="AV28" i="10"/>
  <c r="AV29" i="10"/>
  <c r="AV30" i="10"/>
  <c r="AV31" i="10"/>
  <c r="AV32" i="10"/>
  <c r="AV33" i="10"/>
  <c r="AV34" i="10"/>
  <c r="AV35" i="10"/>
  <c r="AV36" i="10"/>
  <c r="AV37" i="10"/>
  <c r="AV38" i="10"/>
  <c r="AV39" i="10"/>
  <c r="AV40" i="10"/>
  <c r="AV41" i="10"/>
  <c r="AV42" i="10"/>
  <c r="AV43" i="10"/>
  <c r="AV44" i="10"/>
  <c r="AV45" i="10"/>
  <c r="AV46" i="10"/>
  <c r="AV47" i="10"/>
  <c r="AV48" i="10"/>
  <c r="AV49" i="10"/>
  <c r="AV50" i="10"/>
  <c r="AV51" i="10"/>
  <c r="AV52" i="10"/>
  <c r="AV53" i="10"/>
  <c r="AV54" i="10"/>
  <c r="AV55" i="10"/>
  <c r="AV56" i="10"/>
  <c r="AV57" i="10"/>
  <c r="AV58" i="10"/>
  <c r="AV59" i="10"/>
  <c r="AV60" i="10"/>
  <c r="AV61" i="10"/>
  <c r="AV62" i="10"/>
  <c r="AV63" i="10"/>
  <c r="AV64" i="10"/>
  <c r="AV65" i="10"/>
  <c r="AV66" i="10"/>
  <c r="AV67" i="10"/>
  <c r="AV68" i="10"/>
  <c r="AV69" i="10"/>
  <c r="AV70" i="10"/>
  <c r="AV71" i="10"/>
  <c r="AV72" i="10"/>
  <c r="AV73" i="10"/>
  <c r="AV74" i="10"/>
  <c r="AV75" i="10"/>
  <c r="AV76" i="10"/>
  <c r="AV77" i="10"/>
  <c r="AV78" i="10"/>
  <c r="AV79" i="10"/>
  <c r="AV80" i="10"/>
  <c r="AV81" i="10"/>
  <c r="AV82" i="10"/>
  <c r="AV83" i="10"/>
  <c r="AV84" i="10"/>
  <c r="AV85" i="10"/>
  <c r="AV86" i="10"/>
  <c r="AV87" i="10"/>
  <c r="AV88" i="10"/>
  <c r="AV89" i="10"/>
  <c r="AV90" i="10"/>
  <c r="AV91" i="10"/>
  <c r="AV92" i="10"/>
  <c r="AV93" i="10"/>
  <c r="AV94" i="10"/>
  <c r="AV95" i="10"/>
  <c r="AV96" i="10"/>
  <c r="AV97" i="10"/>
  <c r="AV98" i="10"/>
  <c r="AV99" i="10"/>
  <c r="AV100" i="10"/>
  <c r="AV101" i="10"/>
  <c r="AV102" i="10"/>
  <c r="AV103" i="10"/>
  <c r="AV104" i="10"/>
  <c r="AV105" i="10"/>
  <c r="AV106" i="10"/>
  <c r="AV107" i="10"/>
  <c r="AV108" i="10"/>
  <c r="AV109" i="10"/>
  <c r="AV110" i="10"/>
  <c r="AV111" i="10"/>
  <c r="AV112" i="10"/>
  <c r="AV113" i="10"/>
  <c r="AV114" i="10"/>
  <c r="AV115" i="10"/>
  <c r="AV116" i="10"/>
  <c r="AV117" i="10"/>
  <c r="AV118" i="10"/>
  <c r="AV119" i="10"/>
  <c r="AV120" i="10"/>
  <c r="AV121" i="10"/>
  <c r="AV122" i="10"/>
  <c r="AV123" i="10"/>
  <c r="AV124" i="10"/>
  <c r="AV125" i="10"/>
  <c r="AV126" i="10"/>
  <c r="AV127" i="10"/>
  <c r="AV128" i="10"/>
  <c r="AV129" i="10"/>
  <c r="AV130" i="10"/>
  <c r="AV131" i="10"/>
  <c r="AV132" i="10"/>
  <c r="AV133" i="10"/>
  <c r="AV134" i="10"/>
  <c r="AV135" i="10"/>
  <c r="AV136" i="10"/>
  <c r="AV137" i="10"/>
  <c r="AV138" i="10"/>
  <c r="AV139" i="10"/>
  <c r="AV140" i="10"/>
  <c r="AV141" i="10"/>
  <c r="AV142" i="10"/>
  <c r="AV143" i="10"/>
  <c r="AV144" i="10"/>
  <c r="AV145" i="10"/>
  <c r="AV146" i="10"/>
  <c r="AV147" i="10"/>
  <c r="AV148" i="10"/>
  <c r="AV149" i="10"/>
  <c r="AV150" i="10"/>
  <c r="AV151" i="10"/>
  <c r="AV152" i="10"/>
  <c r="AV153" i="10"/>
  <c r="AV154" i="10"/>
  <c r="AV155" i="10"/>
  <c r="AV156" i="10"/>
  <c r="AV157" i="10"/>
  <c r="AV158" i="10"/>
  <c r="AV159" i="10"/>
  <c r="AV160" i="10"/>
  <c r="AV161" i="10"/>
  <c r="AV162" i="10"/>
  <c r="AV163" i="10"/>
  <c r="AV164" i="10"/>
  <c r="AV165" i="10"/>
  <c r="AV166" i="10"/>
  <c r="AV167" i="10"/>
  <c r="AV168" i="10"/>
  <c r="AV169" i="10"/>
  <c r="AV170" i="10"/>
  <c r="AV171" i="10"/>
  <c r="AV172" i="10"/>
  <c r="AV173" i="10"/>
  <c r="AV174" i="10"/>
  <c r="AV175" i="10"/>
  <c r="AV176" i="10"/>
  <c r="AV177" i="10"/>
  <c r="AV178" i="10"/>
  <c r="AV179" i="10"/>
  <c r="AV180" i="10"/>
  <c r="AV181" i="10"/>
  <c r="AV182" i="10"/>
  <c r="AV183" i="10"/>
  <c r="AV184" i="10"/>
  <c r="AV185" i="10"/>
  <c r="AV186" i="10"/>
  <c r="AV187" i="10"/>
  <c r="AV188" i="10"/>
  <c r="AV189" i="10"/>
  <c r="AV190" i="10"/>
  <c r="AV191" i="10"/>
  <c r="AV192" i="10"/>
  <c r="AV193" i="10"/>
  <c r="AV194" i="10"/>
  <c r="AV195" i="10"/>
  <c r="AV196" i="10"/>
  <c r="AV197" i="10"/>
  <c r="AV198" i="10"/>
  <c r="AV199" i="10"/>
  <c r="AV200" i="10"/>
  <c r="AV201" i="10"/>
  <c r="AV202" i="10"/>
  <c r="AV203" i="10"/>
  <c r="AV204" i="10"/>
  <c r="AV205" i="10"/>
  <c r="AV206" i="10"/>
  <c r="AV207" i="10"/>
  <c r="AV208" i="10"/>
  <c r="AV209" i="10"/>
  <c r="AV210" i="10"/>
  <c r="AV211" i="10"/>
  <c r="AV212" i="10"/>
  <c r="AV213" i="10"/>
  <c r="AV214" i="10"/>
  <c r="AV215" i="10"/>
  <c r="AV216" i="10"/>
  <c r="AV217" i="10"/>
  <c r="AV218" i="10"/>
  <c r="AV219" i="10"/>
  <c r="AV220" i="10"/>
  <c r="AV221" i="10"/>
  <c r="AV222" i="10"/>
  <c r="AV223" i="10"/>
  <c r="AV224" i="10"/>
  <c r="AV225" i="10"/>
  <c r="AV226" i="10"/>
  <c r="AV227" i="10"/>
  <c r="AV228" i="10"/>
  <c r="AV229" i="10"/>
  <c r="AV230" i="10"/>
  <c r="AV231" i="10"/>
  <c r="AV232" i="10"/>
  <c r="AV233" i="10"/>
  <c r="AV234" i="10"/>
  <c r="AV235" i="10"/>
  <c r="AV236" i="10"/>
  <c r="AV237" i="10"/>
  <c r="AV238" i="10"/>
  <c r="AV239" i="10"/>
  <c r="AV240" i="10"/>
  <c r="AV241" i="10"/>
  <c r="AV242" i="10"/>
  <c r="AV243" i="10"/>
  <c r="AV244" i="10"/>
  <c r="AV245" i="10"/>
  <c r="AV246" i="10"/>
  <c r="AV247" i="10"/>
  <c r="AV248" i="10"/>
  <c r="AV249" i="10"/>
  <c r="AV250" i="10"/>
  <c r="AV251" i="10"/>
  <c r="AV252" i="10"/>
  <c r="AV253" i="10"/>
  <c r="AV254" i="10"/>
  <c r="AV255" i="10"/>
  <c r="AV256" i="10"/>
  <c r="AV257" i="10"/>
  <c r="AV258" i="10"/>
  <c r="AV259" i="10"/>
  <c r="AV260" i="10"/>
  <c r="AV261" i="10"/>
  <c r="AV262" i="10"/>
  <c r="AV263" i="10"/>
  <c r="AV264" i="10"/>
  <c r="AV265" i="10"/>
  <c r="AV266" i="10"/>
  <c r="AV267" i="10"/>
  <c r="AV268" i="10"/>
  <c r="AV269" i="10"/>
  <c r="AV270" i="10"/>
  <c r="AV271" i="10"/>
  <c r="AV272" i="10"/>
  <c r="AV273" i="10"/>
  <c r="AV274" i="10"/>
  <c r="AV275" i="10"/>
  <c r="AV276" i="10"/>
  <c r="AV277" i="10"/>
  <c r="AV278" i="10"/>
  <c r="AV279" i="10"/>
  <c r="AV280" i="10"/>
  <c r="AV281" i="10"/>
  <c r="AV282" i="10"/>
  <c r="AV283" i="10"/>
  <c r="AV284" i="10"/>
  <c r="AV285" i="10"/>
  <c r="AV286" i="10"/>
  <c r="AV287" i="10"/>
  <c r="AV288" i="10"/>
  <c r="AV289" i="10"/>
  <c r="AV290" i="10"/>
  <c r="AV291" i="10"/>
  <c r="AV292" i="10"/>
  <c r="AV293" i="10"/>
  <c r="AV294" i="10"/>
  <c r="AV295" i="10"/>
  <c r="AV296" i="10"/>
  <c r="AV297" i="10"/>
  <c r="AV298" i="10"/>
  <c r="AV299" i="10"/>
  <c r="AV300" i="10"/>
  <c r="AV301" i="10"/>
  <c r="AV302" i="10"/>
  <c r="AV303" i="10"/>
  <c r="AV304" i="10"/>
  <c r="AV305" i="10"/>
  <c r="AV306" i="10"/>
  <c r="AV307" i="10"/>
  <c r="AV308" i="10"/>
  <c r="AV309" i="10"/>
  <c r="AV310" i="10"/>
  <c r="AV311" i="10"/>
  <c r="AV312" i="10"/>
  <c r="AV313" i="10"/>
  <c r="AV314" i="10"/>
  <c r="AV315" i="10"/>
  <c r="AV316" i="10"/>
  <c r="AV317" i="10"/>
  <c r="AV318" i="10"/>
  <c r="AV319" i="10"/>
  <c r="AV320" i="10"/>
  <c r="AV321" i="10"/>
  <c r="AV322" i="10"/>
  <c r="AV323" i="10"/>
  <c r="AV324" i="10"/>
  <c r="AV325" i="10"/>
  <c r="AV326" i="10"/>
  <c r="AV327" i="10"/>
  <c r="AV328" i="10"/>
  <c r="AV329" i="10"/>
  <c r="AV330" i="10"/>
  <c r="AV331" i="10"/>
  <c r="AV332" i="10"/>
  <c r="AV333" i="10"/>
  <c r="AV334" i="10"/>
  <c r="AV335" i="10"/>
  <c r="AV336" i="10"/>
  <c r="AV337" i="10"/>
  <c r="AV338" i="10"/>
  <c r="AV339" i="10"/>
  <c r="AV340" i="10"/>
  <c r="AV341" i="10"/>
  <c r="AV342" i="10"/>
  <c r="AV343" i="10"/>
  <c r="AV344" i="10"/>
  <c r="AV345" i="10"/>
  <c r="AV346" i="10"/>
  <c r="AV347" i="10"/>
  <c r="AV348" i="10"/>
  <c r="AV349" i="10"/>
  <c r="AV350" i="10"/>
  <c r="AV351" i="10"/>
  <c r="AV352" i="10"/>
  <c r="AV353" i="10"/>
  <c r="AV354" i="10"/>
  <c r="AV355" i="10"/>
  <c r="AV356" i="10"/>
  <c r="AV357" i="10"/>
  <c r="AV358" i="10"/>
  <c r="AV359" i="10"/>
  <c r="AV360" i="10"/>
  <c r="AV361" i="10"/>
  <c r="AV362" i="10"/>
  <c r="AV363" i="10"/>
  <c r="AV364" i="10"/>
  <c r="AV365" i="10"/>
  <c r="AV366" i="10"/>
  <c r="AV367" i="10"/>
  <c r="AV368" i="10"/>
  <c r="AV369" i="10"/>
  <c r="AV370" i="10"/>
  <c r="AV371" i="10"/>
  <c r="AV372" i="10"/>
  <c r="AV373" i="10"/>
  <c r="AV374" i="10"/>
  <c r="AV375" i="10"/>
  <c r="AV376" i="10"/>
  <c r="AV377" i="10"/>
  <c r="AV378" i="10"/>
  <c r="AV379" i="10"/>
  <c r="AV380" i="10"/>
  <c r="AV381" i="10"/>
  <c r="AV382" i="10"/>
  <c r="AV383" i="10"/>
  <c r="AV384" i="10"/>
  <c r="AV385" i="10"/>
  <c r="AV386" i="10"/>
  <c r="AV387" i="10"/>
  <c r="AV388" i="10"/>
  <c r="AV389" i="10"/>
  <c r="AV390" i="10"/>
  <c r="AV391" i="10"/>
  <c r="AV392" i="10"/>
  <c r="AV393" i="10"/>
  <c r="AV394" i="10"/>
  <c r="AV395" i="10"/>
  <c r="AV396" i="10"/>
  <c r="AV397" i="10"/>
  <c r="AV398" i="10"/>
  <c r="AV399" i="10"/>
  <c r="AV400" i="10"/>
  <c r="AV401" i="10"/>
  <c r="AV402" i="10"/>
  <c r="AV403" i="10"/>
  <c r="AV404" i="10"/>
  <c r="AV405" i="10"/>
  <c r="AV406" i="10"/>
  <c r="AV407" i="10"/>
  <c r="AV408" i="10"/>
  <c r="AV409" i="10"/>
  <c r="AV410" i="10"/>
  <c r="AV411" i="10"/>
  <c r="AV412" i="10"/>
  <c r="AV413" i="10"/>
  <c r="AV414" i="10"/>
  <c r="AV415" i="10"/>
  <c r="AV416" i="10"/>
  <c r="AV417" i="10"/>
  <c r="AV418" i="10"/>
  <c r="AV419" i="10"/>
  <c r="AV420" i="10"/>
  <c r="AV421" i="10"/>
  <c r="AV422" i="10"/>
  <c r="AV423" i="10"/>
  <c r="AV424" i="10"/>
  <c r="AV425" i="10"/>
  <c r="AV426" i="10"/>
  <c r="AV427" i="10"/>
  <c r="AV428" i="10"/>
  <c r="AV429" i="10"/>
  <c r="AV430" i="10"/>
  <c r="AV431" i="10"/>
  <c r="AV432" i="10"/>
  <c r="AV433" i="10"/>
  <c r="AV434" i="10"/>
  <c r="AV435" i="10"/>
  <c r="AV436" i="10"/>
  <c r="AV437" i="10"/>
  <c r="AV438" i="10"/>
  <c r="AV439" i="10"/>
  <c r="AV440" i="10"/>
  <c r="AV441" i="10"/>
  <c r="AV442" i="10"/>
  <c r="AV443" i="10"/>
  <c r="AV444" i="10"/>
  <c r="AV445" i="10"/>
  <c r="AV446" i="10"/>
  <c r="AV447" i="10"/>
  <c r="AV448" i="10"/>
  <c r="AV449" i="10"/>
  <c r="AV450" i="10"/>
  <c r="AV451" i="10"/>
  <c r="AV452" i="10"/>
  <c r="AV453" i="10"/>
  <c r="AV454" i="10"/>
  <c r="AV455" i="10"/>
  <c r="AV456" i="10"/>
  <c r="AV457" i="10"/>
  <c r="AV459" i="10"/>
  <c r="AV460" i="10"/>
  <c r="AV461" i="10"/>
  <c r="AV462" i="10"/>
  <c r="AV463" i="10"/>
  <c r="AV464" i="10"/>
  <c r="AV465" i="10"/>
  <c r="AV466" i="10"/>
  <c r="AV467" i="10"/>
  <c r="AV468" i="10"/>
  <c r="AV469" i="10"/>
  <c r="AV470" i="10"/>
  <c r="AV471" i="10"/>
  <c r="AV472" i="10"/>
  <c r="AV473" i="10"/>
  <c r="AV474" i="10"/>
  <c r="AV475" i="10"/>
  <c r="AV476" i="10"/>
  <c r="AV478" i="10"/>
  <c r="AV479" i="10"/>
  <c r="BH5" i="10"/>
  <c r="BN5" i="10"/>
  <c r="BH6" i="10"/>
  <c r="BN6" i="10"/>
  <c r="BH7" i="10"/>
  <c r="BN7" i="10"/>
  <c r="BH8" i="10"/>
  <c r="BN8" i="10"/>
  <c r="BH9" i="10"/>
  <c r="BN9" i="10"/>
  <c r="BH10" i="10"/>
  <c r="BN10" i="10"/>
  <c r="BH11" i="10"/>
  <c r="BN11" i="10"/>
  <c r="BH12" i="10"/>
  <c r="BN12" i="10"/>
  <c r="BH13" i="10"/>
  <c r="BN13" i="10"/>
  <c r="BH14" i="10"/>
  <c r="BN14" i="10"/>
  <c r="BH15" i="10"/>
  <c r="BN15" i="10"/>
  <c r="BH16" i="10"/>
  <c r="BN16" i="10"/>
  <c r="BH17" i="10"/>
  <c r="BN17" i="10"/>
  <c r="BH18" i="10"/>
  <c r="BN18" i="10"/>
  <c r="BH19" i="10"/>
  <c r="BN19" i="10"/>
  <c r="BH20" i="10"/>
  <c r="BN20" i="10"/>
  <c r="BH21" i="10"/>
  <c r="BN21" i="10"/>
  <c r="BH22" i="10"/>
  <c r="BN22" i="10"/>
  <c r="BH23" i="10"/>
  <c r="BN23" i="10"/>
  <c r="BH24" i="10"/>
  <c r="BN24" i="10"/>
  <c r="BH25" i="10"/>
  <c r="BN25" i="10"/>
  <c r="BH26" i="10"/>
  <c r="BN26" i="10"/>
  <c r="BH27" i="10"/>
  <c r="BN27" i="10"/>
  <c r="BH28" i="10"/>
  <c r="BN28" i="10"/>
  <c r="BH29" i="10"/>
  <c r="BN29" i="10"/>
  <c r="BH30" i="10"/>
  <c r="BN30" i="10"/>
  <c r="BH31" i="10"/>
  <c r="BN31" i="10"/>
  <c r="BH32" i="10"/>
  <c r="BN32" i="10"/>
  <c r="BH33" i="10"/>
  <c r="BN33" i="10"/>
  <c r="BH34" i="10"/>
  <c r="BN34" i="10"/>
  <c r="BH35" i="10"/>
  <c r="BN35" i="10"/>
  <c r="BH36" i="10"/>
  <c r="BN36" i="10"/>
  <c r="BH37" i="10"/>
  <c r="BN37" i="10"/>
  <c r="BH38" i="10"/>
  <c r="BN38" i="10"/>
  <c r="BH39" i="10"/>
  <c r="BN39" i="10"/>
  <c r="BH40" i="10"/>
  <c r="BN40" i="10"/>
  <c r="BH41" i="10"/>
  <c r="BN41" i="10"/>
  <c r="BH42" i="10"/>
  <c r="BN42" i="10"/>
  <c r="BH43" i="10"/>
  <c r="BN43" i="10"/>
  <c r="BH44" i="10"/>
  <c r="BN44" i="10"/>
  <c r="BH45" i="10"/>
  <c r="BN45" i="10"/>
  <c r="BH46" i="10"/>
  <c r="BN46" i="10"/>
  <c r="BH47" i="10"/>
  <c r="BN47" i="10"/>
  <c r="BH48" i="10"/>
  <c r="BN48" i="10"/>
  <c r="BH49" i="10"/>
  <c r="BN49" i="10"/>
  <c r="BH50" i="10"/>
  <c r="BN50" i="10"/>
  <c r="BH51" i="10"/>
  <c r="BN51" i="10"/>
  <c r="BH52" i="10"/>
  <c r="BN52" i="10"/>
  <c r="BH53" i="10"/>
  <c r="BN53" i="10"/>
  <c r="BH54" i="10"/>
  <c r="BN54" i="10"/>
  <c r="BH55" i="10"/>
  <c r="BN55" i="10"/>
  <c r="BH56" i="10"/>
  <c r="BN56" i="10"/>
  <c r="BH57" i="10"/>
  <c r="BN57" i="10"/>
  <c r="BH58" i="10"/>
  <c r="BN58" i="10"/>
  <c r="BH59" i="10"/>
  <c r="BN59" i="10"/>
  <c r="BH60" i="10"/>
  <c r="BN60" i="10"/>
  <c r="BH61" i="10"/>
  <c r="BN61" i="10"/>
  <c r="BH62" i="10"/>
  <c r="BN62" i="10"/>
  <c r="BH63" i="10"/>
  <c r="BN63" i="10"/>
  <c r="BH64" i="10"/>
  <c r="BN64" i="10"/>
  <c r="BH65" i="10"/>
  <c r="BN65" i="10"/>
  <c r="BH66" i="10"/>
  <c r="BN66" i="10"/>
  <c r="BH67" i="10"/>
  <c r="BN67" i="10"/>
  <c r="BH68" i="10"/>
  <c r="BN68" i="10"/>
  <c r="BH69" i="10"/>
  <c r="BN69" i="10"/>
  <c r="BH70" i="10"/>
  <c r="BN70" i="10"/>
  <c r="BH71" i="10"/>
  <c r="BN71" i="10"/>
  <c r="BH72" i="10"/>
  <c r="BN72" i="10"/>
  <c r="BH73" i="10"/>
  <c r="BN73" i="10"/>
  <c r="BH74" i="10"/>
  <c r="BN74" i="10"/>
  <c r="BH75" i="10"/>
  <c r="BN75" i="10"/>
  <c r="BH76" i="10"/>
  <c r="BN76" i="10"/>
  <c r="BH77" i="10"/>
  <c r="BN77" i="10"/>
  <c r="BH78" i="10"/>
  <c r="BN78" i="10"/>
  <c r="BH79" i="10"/>
  <c r="BN79" i="10"/>
  <c r="BH80" i="10"/>
  <c r="BN80" i="10"/>
  <c r="BH81" i="10"/>
  <c r="BN81" i="10"/>
  <c r="BH82" i="10"/>
  <c r="BN82" i="10"/>
  <c r="BH83" i="10"/>
  <c r="BN83" i="10"/>
  <c r="BH84" i="10"/>
  <c r="BN84" i="10"/>
  <c r="BH85" i="10"/>
  <c r="BN85" i="10"/>
  <c r="BH86" i="10"/>
  <c r="BN86" i="10"/>
  <c r="BH87" i="10"/>
  <c r="BN87" i="10"/>
  <c r="BH88" i="10"/>
  <c r="BN88" i="10"/>
  <c r="BH89" i="10"/>
  <c r="BN89" i="10"/>
  <c r="BH90" i="10"/>
  <c r="BN90" i="10"/>
  <c r="BH91" i="10"/>
  <c r="BN91" i="10"/>
  <c r="BH92" i="10"/>
  <c r="BN92" i="10"/>
  <c r="BH93" i="10"/>
  <c r="BN93" i="10"/>
  <c r="BH94" i="10"/>
  <c r="BN94" i="10"/>
  <c r="BH95" i="10"/>
  <c r="BN95" i="10"/>
  <c r="BH96" i="10"/>
  <c r="BN96" i="10"/>
  <c r="BH97" i="10"/>
  <c r="BN97" i="10"/>
  <c r="BH98" i="10"/>
  <c r="BN98" i="10"/>
  <c r="BH99" i="10"/>
  <c r="BN99" i="10"/>
  <c r="BH100" i="10"/>
  <c r="BN100" i="10"/>
  <c r="BH101" i="10"/>
  <c r="BN101" i="10"/>
  <c r="BH102" i="10"/>
  <c r="BN102" i="10"/>
  <c r="BH103" i="10"/>
  <c r="BN103" i="10"/>
  <c r="BH104" i="10"/>
  <c r="BN104" i="10"/>
  <c r="BH105" i="10"/>
  <c r="BN105" i="10"/>
  <c r="BH106" i="10"/>
  <c r="BN106" i="10"/>
  <c r="BH107" i="10"/>
  <c r="BN107" i="10"/>
  <c r="BH108" i="10"/>
  <c r="BN108" i="10"/>
  <c r="BH109" i="10"/>
  <c r="BN109" i="10"/>
  <c r="BH110" i="10"/>
  <c r="BN110" i="10"/>
  <c r="BH111" i="10"/>
  <c r="BN111" i="10"/>
  <c r="BH112" i="10"/>
  <c r="BN112" i="10"/>
  <c r="BH113" i="10"/>
  <c r="BN113" i="10"/>
  <c r="BH114" i="10"/>
  <c r="BN114" i="10"/>
  <c r="BH115" i="10"/>
  <c r="BN115" i="10"/>
  <c r="BH116" i="10"/>
  <c r="BN116" i="10"/>
  <c r="BH117" i="10"/>
  <c r="BN117" i="10"/>
  <c r="BH118" i="10"/>
  <c r="BN118" i="10"/>
  <c r="BH119" i="10"/>
  <c r="BN119" i="10"/>
  <c r="BH120" i="10"/>
  <c r="BN120" i="10"/>
  <c r="BH121" i="10"/>
  <c r="BN121" i="10"/>
  <c r="BH122" i="10"/>
  <c r="BN122" i="10"/>
  <c r="BH123" i="10"/>
  <c r="BN123" i="10"/>
  <c r="BH124" i="10"/>
  <c r="BN124" i="10"/>
  <c r="BH125" i="10"/>
  <c r="BN125" i="10"/>
  <c r="BH126" i="10"/>
  <c r="BN126" i="10"/>
  <c r="BH127" i="10"/>
  <c r="BN127" i="10"/>
  <c r="BH128" i="10"/>
  <c r="BN128" i="10"/>
  <c r="BH129" i="10"/>
  <c r="BN129" i="10"/>
  <c r="BH130" i="10"/>
  <c r="BN130" i="10"/>
  <c r="BH131" i="10"/>
  <c r="BN131" i="10"/>
  <c r="BH132" i="10"/>
  <c r="BN132" i="10"/>
  <c r="BH133" i="10"/>
  <c r="BN133" i="10"/>
  <c r="BH134" i="10"/>
  <c r="BN134" i="10"/>
  <c r="BH135" i="10"/>
  <c r="BN135" i="10"/>
  <c r="BH136" i="10"/>
  <c r="BN136" i="10"/>
  <c r="BH137" i="10"/>
  <c r="BN137" i="10"/>
  <c r="BH138" i="10"/>
  <c r="BN138" i="10"/>
  <c r="BH139" i="10"/>
  <c r="BN139" i="10"/>
  <c r="BH140" i="10"/>
  <c r="BN140" i="10"/>
  <c r="BH141" i="10"/>
  <c r="BN141" i="10"/>
  <c r="BH142" i="10"/>
  <c r="BN142" i="10"/>
  <c r="BH143" i="10"/>
  <c r="BN143" i="10"/>
  <c r="BH144" i="10"/>
  <c r="BN144" i="10"/>
  <c r="BH145" i="10"/>
  <c r="BN145" i="10"/>
  <c r="BH146" i="10"/>
  <c r="BN146" i="10"/>
  <c r="BH147" i="10"/>
  <c r="BN147" i="10"/>
  <c r="BH148" i="10"/>
  <c r="BN148" i="10"/>
  <c r="BH149" i="10"/>
  <c r="BN149" i="10"/>
  <c r="BH150" i="10"/>
  <c r="BN150" i="10"/>
  <c r="BH151" i="10"/>
  <c r="BN151" i="10"/>
  <c r="BH152" i="10"/>
  <c r="BN152" i="10"/>
  <c r="BH153" i="10"/>
  <c r="BN153" i="10"/>
  <c r="BH154" i="10"/>
  <c r="BN154" i="10"/>
  <c r="BH155" i="10"/>
  <c r="BN155" i="10"/>
  <c r="BH156" i="10"/>
  <c r="BN156" i="10"/>
  <c r="BH157" i="10"/>
  <c r="BN157" i="10"/>
  <c r="BH158" i="10"/>
  <c r="BN158" i="10"/>
  <c r="BH159" i="10"/>
  <c r="BN159" i="10"/>
  <c r="BH160" i="10"/>
  <c r="BN160" i="10"/>
  <c r="BH161" i="10"/>
  <c r="BN161" i="10"/>
  <c r="BH162" i="10"/>
  <c r="BN162" i="10"/>
  <c r="BH163" i="10"/>
  <c r="BN163" i="10"/>
  <c r="BH164" i="10"/>
  <c r="BN164" i="10"/>
  <c r="BH165" i="10"/>
  <c r="BN165" i="10"/>
  <c r="BH166" i="10"/>
  <c r="BN166" i="10"/>
  <c r="BH167" i="10"/>
  <c r="BN167" i="10"/>
  <c r="BH168" i="10"/>
  <c r="BN168" i="10"/>
  <c r="BH169" i="10"/>
  <c r="BN169" i="10"/>
  <c r="BH170" i="10"/>
  <c r="BN170" i="10"/>
  <c r="BH171" i="10"/>
  <c r="BN171" i="10"/>
  <c r="BH172" i="10"/>
  <c r="BN172" i="10"/>
  <c r="BH173" i="10"/>
  <c r="BN173" i="10"/>
  <c r="BH174" i="10"/>
  <c r="BN174" i="10"/>
  <c r="BH175" i="10"/>
  <c r="BN175" i="10"/>
  <c r="BH176" i="10"/>
  <c r="BN176" i="10"/>
  <c r="BH177" i="10"/>
  <c r="BN177" i="10"/>
  <c r="BH178" i="10"/>
  <c r="BN178" i="10"/>
  <c r="BH179" i="10"/>
  <c r="BN179" i="10"/>
  <c r="BH180" i="10"/>
  <c r="BN180" i="10"/>
  <c r="BH181" i="10"/>
  <c r="BN181" i="10"/>
  <c r="BH182" i="10"/>
  <c r="BN182" i="10"/>
  <c r="BH183" i="10"/>
  <c r="BN183" i="10"/>
  <c r="BH184" i="10"/>
  <c r="BN184" i="10"/>
  <c r="BH185" i="10"/>
  <c r="BN185" i="10"/>
  <c r="BH186" i="10"/>
  <c r="BN186" i="10"/>
  <c r="BH187" i="10"/>
  <c r="BN187" i="10"/>
  <c r="BH188" i="10"/>
  <c r="BN188" i="10"/>
  <c r="BH189" i="10"/>
  <c r="BN189" i="10"/>
  <c r="BH190" i="10"/>
  <c r="BN190" i="10"/>
  <c r="BH191" i="10"/>
  <c r="BN191" i="10"/>
  <c r="BH192" i="10"/>
  <c r="BN192" i="10"/>
  <c r="BH193" i="10"/>
  <c r="BN193" i="10"/>
  <c r="BH194" i="10"/>
  <c r="BN194" i="10"/>
  <c r="BH195" i="10"/>
  <c r="BN195" i="10"/>
  <c r="BH196" i="10"/>
  <c r="BN196" i="10"/>
  <c r="BH197" i="10"/>
  <c r="BN197" i="10"/>
  <c r="BH198" i="10"/>
  <c r="BN198" i="10"/>
  <c r="BH199" i="10"/>
  <c r="BN199" i="10"/>
  <c r="BH200" i="10"/>
  <c r="BN200" i="10"/>
  <c r="BH201" i="10"/>
  <c r="BN201" i="10"/>
  <c r="BH202" i="10"/>
  <c r="BN202" i="10"/>
  <c r="BH203" i="10"/>
  <c r="BN203" i="10"/>
  <c r="BH204" i="10"/>
  <c r="BN204" i="10"/>
  <c r="BH205" i="10"/>
  <c r="BN205" i="10"/>
  <c r="BH206" i="10"/>
  <c r="BN206" i="10"/>
  <c r="BH207" i="10"/>
  <c r="BN207" i="10"/>
  <c r="BH208" i="10"/>
  <c r="BN208" i="10"/>
  <c r="BH209" i="10"/>
  <c r="BN209" i="10"/>
  <c r="BH210" i="10"/>
  <c r="BN210" i="10"/>
  <c r="BH211" i="10"/>
  <c r="BN211" i="10"/>
  <c r="BH212" i="10"/>
  <c r="BN212" i="10"/>
  <c r="BH213" i="10"/>
  <c r="BN213" i="10"/>
  <c r="BH214" i="10"/>
  <c r="BN214" i="10"/>
  <c r="BH215" i="10"/>
  <c r="BN215" i="10"/>
  <c r="BH216" i="10"/>
  <c r="BN216" i="10"/>
  <c r="BH217" i="10"/>
  <c r="BN217" i="10"/>
  <c r="BH218" i="10"/>
  <c r="BN218" i="10"/>
  <c r="BH219" i="10"/>
  <c r="BN219" i="10"/>
  <c r="BH220" i="10"/>
  <c r="BN220" i="10"/>
  <c r="BH221" i="10"/>
  <c r="BN221" i="10"/>
  <c r="BH222" i="10"/>
  <c r="BN222" i="10"/>
  <c r="BH223" i="10"/>
  <c r="BN223" i="10"/>
  <c r="BH224" i="10"/>
  <c r="BN224" i="10"/>
  <c r="BH225" i="10"/>
  <c r="BN225" i="10"/>
  <c r="BH226" i="10"/>
  <c r="BN226" i="10"/>
  <c r="BH227" i="10"/>
  <c r="BN227" i="10"/>
  <c r="BH228" i="10"/>
  <c r="BN228" i="10"/>
  <c r="BH229" i="10"/>
  <c r="BN229" i="10"/>
  <c r="BH230" i="10"/>
  <c r="BN230" i="10"/>
  <c r="BH231" i="10"/>
  <c r="BN231" i="10"/>
  <c r="BH232" i="10"/>
  <c r="BN232" i="10"/>
  <c r="BH233" i="10"/>
  <c r="BN233" i="10"/>
  <c r="BH234" i="10"/>
  <c r="BN234" i="10"/>
  <c r="BH235" i="10"/>
  <c r="BN235" i="10"/>
  <c r="BH236" i="10"/>
  <c r="BN236" i="10"/>
  <c r="BH237" i="10"/>
  <c r="BN237" i="10"/>
  <c r="BH238" i="10"/>
  <c r="BN238" i="10"/>
  <c r="BH239" i="10"/>
  <c r="BN239" i="10"/>
  <c r="BH240" i="10"/>
  <c r="BN240" i="10"/>
  <c r="BH241" i="10"/>
  <c r="BN241" i="10"/>
  <c r="BH242" i="10"/>
  <c r="BN242" i="10"/>
  <c r="BH243" i="10"/>
  <c r="BN243" i="10"/>
  <c r="BH244" i="10"/>
  <c r="BN244" i="10"/>
  <c r="BH245" i="10"/>
  <c r="BN245" i="10"/>
  <c r="BH246" i="10"/>
  <c r="BN246" i="10"/>
  <c r="BH247" i="10"/>
  <c r="BN247" i="10"/>
  <c r="BH248" i="10"/>
  <c r="BN248" i="10"/>
  <c r="BH249" i="10"/>
  <c r="BN249" i="10"/>
  <c r="BH250" i="10"/>
  <c r="BN250" i="10"/>
  <c r="BH251" i="10"/>
  <c r="BN251" i="10"/>
  <c r="BH252" i="10"/>
  <c r="BN252" i="10"/>
  <c r="BH253" i="10"/>
  <c r="BN253" i="10"/>
  <c r="BH254" i="10"/>
  <c r="BN254" i="10"/>
  <c r="BH255" i="10"/>
  <c r="BN255" i="10"/>
  <c r="BH256" i="10"/>
  <c r="BN256" i="10"/>
  <c r="BH257" i="10"/>
  <c r="BN257" i="10"/>
  <c r="BH258" i="10"/>
  <c r="BN258" i="10"/>
  <c r="BH259" i="10"/>
  <c r="BN259" i="10"/>
  <c r="BH260" i="10"/>
  <c r="BN260" i="10"/>
  <c r="BH261" i="10"/>
  <c r="BN261" i="10"/>
  <c r="BH262" i="10"/>
  <c r="BN262" i="10"/>
  <c r="BH263" i="10"/>
  <c r="BN263" i="10"/>
  <c r="BH264" i="10"/>
  <c r="BN264" i="10"/>
  <c r="BH265" i="10"/>
  <c r="BN265" i="10"/>
  <c r="BH266" i="10"/>
  <c r="BN266" i="10"/>
  <c r="BH267" i="10"/>
  <c r="BN267" i="10"/>
  <c r="BH268" i="10"/>
  <c r="BN268" i="10"/>
  <c r="BH269" i="10"/>
  <c r="BN269" i="10"/>
  <c r="BH270" i="10"/>
  <c r="BN270" i="10"/>
  <c r="BH271" i="10"/>
  <c r="BN271" i="10"/>
  <c r="BH272" i="10"/>
  <c r="BN272" i="10"/>
  <c r="BH273" i="10"/>
  <c r="BN273" i="10"/>
  <c r="BH274" i="10"/>
  <c r="BN274" i="10"/>
  <c r="BH275" i="10"/>
  <c r="BN275" i="10"/>
  <c r="BH276" i="10"/>
  <c r="BN276" i="10"/>
  <c r="BH277" i="10"/>
  <c r="BN277" i="10"/>
  <c r="BH278" i="10"/>
  <c r="BN278" i="10"/>
  <c r="BH279" i="10"/>
  <c r="BN279" i="10"/>
  <c r="BH280" i="10"/>
  <c r="BN280" i="10"/>
  <c r="BH281" i="10"/>
  <c r="BN281" i="10"/>
  <c r="BH282" i="10"/>
  <c r="BN282" i="10"/>
  <c r="BH283" i="10"/>
  <c r="BN283" i="10"/>
  <c r="BH284" i="10"/>
  <c r="BN284" i="10"/>
  <c r="BH285" i="10"/>
  <c r="BN285" i="10"/>
  <c r="BH286" i="10"/>
  <c r="BN286" i="10"/>
  <c r="BH287" i="10"/>
  <c r="BN287" i="10"/>
  <c r="BH288" i="10"/>
  <c r="BN288" i="10"/>
  <c r="BH289" i="10"/>
  <c r="BN289" i="10"/>
  <c r="BH290" i="10"/>
  <c r="BN290" i="10"/>
  <c r="BH291" i="10"/>
  <c r="BN291" i="10"/>
  <c r="BH292" i="10"/>
  <c r="BN292" i="10"/>
  <c r="BH293" i="10"/>
  <c r="BN293" i="10"/>
  <c r="BH294" i="10"/>
  <c r="BN294" i="10"/>
  <c r="BH295" i="10"/>
  <c r="BN295" i="10"/>
  <c r="BH296" i="10"/>
  <c r="BN296" i="10"/>
  <c r="BH297" i="10"/>
  <c r="BN297" i="10"/>
  <c r="BH298" i="10"/>
  <c r="BN298" i="10"/>
  <c r="BH299" i="10"/>
  <c r="BN299" i="10"/>
  <c r="BH300" i="10"/>
  <c r="BN300" i="10"/>
  <c r="BH301" i="10"/>
  <c r="BN301" i="10"/>
  <c r="BH302" i="10"/>
  <c r="BN302" i="10"/>
  <c r="BH303" i="10"/>
  <c r="BN303" i="10"/>
  <c r="BH304" i="10"/>
  <c r="BN304" i="10"/>
  <c r="BH305" i="10"/>
  <c r="BN305" i="10"/>
  <c r="BH306" i="10"/>
  <c r="BN306" i="10"/>
  <c r="BH307" i="10"/>
  <c r="BN307" i="10"/>
  <c r="BH308" i="10"/>
  <c r="BN308" i="10"/>
  <c r="BH309" i="10"/>
  <c r="BN309" i="10"/>
  <c r="BH310" i="10"/>
  <c r="BN310" i="10"/>
  <c r="BH311" i="10"/>
  <c r="BN311" i="10"/>
  <c r="BH312" i="10"/>
  <c r="BN312" i="10"/>
  <c r="BH313" i="10"/>
  <c r="BN313" i="10"/>
  <c r="BH314" i="10"/>
  <c r="BN314" i="10"/>
  <c r="BH315" i="10"/>
  <c r="BN315" i="10"/>
  <c r="BH316" i="10"/>
  <c r="BN316" i="10"/>
  <c r="BH317" i="10"/>
  <c r="BN317" i="10"/>
  <c r="BH318" i="10"/>
  <c r="BN318" i="10"/>
  <c r="BH319" i="10"/>
  <c r="BN319" i="10"/>
  <c r="BH320" i="10"/>
  <c r="BN320" i="10"/>
  <c r="BH321" i="10"/>
  <c r="BN321" i="10"/>
  <c r="BH322" i="10"/>
  <c r="BN322" i="10"/>
  <c r="BH323" i="10"/>
  <c r="BN323" i="10"/>
  <c r="BH324" i="10"/>
  <c r="BN324" i="10"/>
  <c r="BH325" i="10"/>
  <c r="BN325" i="10"/>
  <c r="BH326" i="10"/>
  <c r="BN326" i="10"/>
  <c r="BH327" i="10"/>
  <c r="BN327" i="10"/>
  <c r="BH328" i="10"/>
  <c r="BN328" i="10"/>
  <c r="BH329" i="10"/>
  <c r="BN329" i="10"/>
  <c r="BH330" i="10"/>
  <c r="BN330" i="10"/>
  <c r="BH331" i="10"/>
  <c r="BN331" i="10"/>
  <c r="BH332" i="10"/>
  <c r="BN332" i="10"/>
  <c r="BH333" i="10"/>
  <c r="BN333" i="10"/>
  <c r="BH334" i="10"/>
  <c r="BN334" i="10"/>
  <c r="BH335" i="10"/>
  <c r="BN335" i="10"/>
  <c r="BH336" i="10"/>
  <c r="BN336" i="10"/>
  <c r="BH337" i="10"/>
  <c r="BN337" i="10"/>
  <c r="BH338" i="10"/>
  <c r="BN338" i="10"/>
  <c r="BH339" i="10"/>
  <c r="BN339" i="10"/>
  <c r="BH340" i="10"/>
  <c r="BN340" i="10"/>
  <c r="BH341" i="10"/>
  <c r="BN341" i="10"/>
  <c r="BH342" i="10"/>
  <c r="BN342" i="10"/>
  <c r="BH343" i="10"/>
  <c r="BN343" i="10"/>
  <c r="BH344" i="10"/>
  <c r="BN344" i="10"/>
  <c r="BH345" i="10"/>
  <c r="BN345" i="10"/>
  <c r="BH346" i="10"/>
  <c r="BN346" i="10"/>
  <c r="BH347" i="10"/>
  <c r="BN347" i="10"/>
  <c r="BH348" i="10"/>
  <c r="BN348" i="10"/>
  <c r="BH349" i="10"/>
  <c r="BN349" i="10"/>
  <c r="BH350" i="10"/>
  <c r="BN350" i="10"/>
  <c r="BH351" i="10"/>
  <c r="BN351" i="10"/>
  <c r="BH352" i="10"/>
  <c r="BN352" i="10"/>
  <c r="BH353" i="10"/>
  <c r="BN353" i="10"/>
  <c r="BH354" i="10"/>
  <c r="BN354" i="10"/>
  <c r="BH355" i="10"/>
  <c r="BN355" i="10"/>
  <c r="BH356" i="10"/>
  <c r="BN356" i="10"/>
  <c r="BH357" i="10"/>
  <c r="BN357" i="10"/>
  <c r="BH358" i="10"/>
  <c r="BN358" i="10"/>
  <c r="BH359" i="10"/>
  <c r="BN359" i="10"/>
  <c r="BH360" i="10"/>
  <c r="BN360" i="10"/>
  <c r="BH361" i="10"/>
  <c r="BN361" i="10"/>
  <c r="BH362" i="10"/>
  <c r="BN362" i="10"/>
  <c r="BH363" i="10"/>
  <c r="BN363" i="10"/>
  <c r="BH364" i="10"/>
  <c r="BN364" i="10"/>
  <c r="BH365" i="10"/>
  <c r="BN365" i="10"/>
  <c r="BH366" i="10"/>
  <c r="BN366" i="10"/>
  <c r="BH367" i="10"/>
  <c r="BN367" i="10"/>
  <c r="BH368" i="10"/>
  <c r="BN368" i="10"/>
  <c r="BH369" i="10"/>
  <c r="BN369" i="10"/>
  <c r="BH370" i="10"/>
  <c r="BN370" i="10"/>
  <c r="BH371" i="10"/>
  <c r="BN371" i="10"/>
  <c r="BH372" i="10"/>
  <c r="BN372" i="10"/>
  <c r="BH373" i="10"/>
  <c r="BN373" i="10"/>
  <c r="BH374" i="10"/>
  <c r="BN374" i="10"/>
  <c r="BH375" i="10"/>
  <c r="BN375" i="10"/>
  <c r="BH376" i="10"/>
  <c r="BN376" i="10"/>
  <c r="BH377" i="10"/>
  <c r="BN377" i="10"/>
  <c r="BH378" i="10"/>
  <c r="BN378" i="10"/>
  <c r="BH379" i="10"/>
  <c r="BN379" i="10"/>
  <c r="BH380" i="10"/>
  <c r="BN380" i="10"/>
  <c r="BH381" i="10"/>
  <c r="BN381" i="10"/>
  <c r="BH382" i="10"/>
  <c r="BN382" i="10"/>
  <c r="BH383" i="10"/>
  <c r="BN383" i="10"/>
  <c r="BH384" i="10"/>
  <c r="BN384" i="10"/>
  <c r="BH385" i="10"/>
  <c r="BN385" i="10"/>
  <c r="BH386" i="10"/>
  <c r="BN386" i="10"/>
  <c r="BH387" i="10"/>
  <c r="BN387" i="10"/>
  <c r="BH388" i="10"/>
  <c r="BN388" i="10"/>
  <c r="BH389" i="10"/>
  <c r="BN389" i="10"/>
  <c r="BH390" i="10"/>
  <c r="BN390" i="10"/>
  <c r="BH391" i="10"/>
  <c r="BN391" i="10"/>
  <c r="BH392" i="10"/>
  <c r="BN392" i="10"/>
  <c r="BH393" i="10"/>
  <c r="BN393" i="10"/>
  <c r="BH394" i="10"/>
  <c r="BN394" i="10"/>
  <c r="BH395" i="10"/>
  <c r="BN395" i="10"/>
  <c r="BH396" i="10"/>
  <c r="BN396" i="10"/>
  <c r="BH397" i="10"/>
  <c r="BN397" i="10"/>
  <c r="BH398" i="10"/>
  <c r="BN398" i="10"/>
  <c r="BH399" i="10"/>
  <c r="BN399" i="10"/>
  <c r="BH400" i="10"/>
  <c r="BN400" i="10"/>
  <c r="BH401" i="10"/>
  <c r="BN401" i="10"/>
  <c r="BH402" i="10"/>
  <c r="BN402" i="10"/>
  <c r="BH403" i="10"/>
  <c r="BN403" i="10"/>
  <c r="BH404" i="10"/>
  <c r="BN404" i="10"/>
  <c r="BH405" i="10"/>
  <c r="BN405" i="10"/>
  <c r="BH406" i="10"/>
  <c r="BN406" i="10"/>
  <c r="BH407" i="10"/>
  <c r="BN407" i="10"/>
  <c r="BH408" i="10"/>
  <c r="BN408" i="10"/>
  <c r="BH409" i="10"/>
  <c r="BN409" i="10"/>
  <c r="BH410" i="10"/>
  <c r="BN410" i="10"/>
  <c r="BH411" i="10"/>
  <c r="BN411" i="10"/>
  <c r="BH412" i="10"/>
  <c r="BN412" i="10"/>
  <c r="BH413" i="10"/>
  <c r="BN413" i="10"/>
  <c r="BH414" i="10"/>
  <c r="BN414" i="10"/>
  <c r="BH415" i="10"/>
  <c r="BN415" i="10"/>
  <c r="BH416" i="10"/>
  <c r="BN416" i="10"/>
  <c r="BH417" i="10"/>
  <c r="BN417" i="10"/>
  <c r="BH418" i="10"/>
  <c r="BN418" i="10"/>
  <c r="BH419" i="10"/>
  <c r="BN419" i="10"/>
  <c r="BH420" i="10"/>
  <c r="BN420" i="10"/>
  <c r="BH421" i="10"/>
  <c r="BN421" i="10"/>
  <c r="BH422" i="10"/>
  <c r="BN422" i="10"/>
  <c r="BH423" i="10"/>
  <c r="BN423" i="10"/>
  <c r="BH424" i="10"/>
  <c r="BN424" i="10"/>
  <c r="BH425" i="10"/>
  <c r="BN425" i="10"/>
  <c r="BH426" i="10"/>
  <c r="BN426" i="10"/>
  <c r="BH427" i="10"/>
  <c r="BN427" i="10"/>
  <c r="BH428" i="10"/>
  <c r="BN428" i="10"/>
  <c r="BH429" i="10"/>
  <c r="BN429" i="10"/>
  <c r="BH430" i="10"/>
  <c r="BN430" i="10"/>
  <c r="BH431" i="10"/>
  <c r="BN431" i="10"/>
  <c r="BH432" i="10"/>
  <c r="BN432" i="10"/>
  <c r="BH433" i="10"/>
  <c r="BN433" i="10"/>
  <c r="BH434" i="10"/>
  <c r="BN434" i="10"/>
  <c r="BH435" i="10"/>
  <c r="BN435" i="10"/>
  <c r="BH436" i="10"/>
  <c r="BN436" i="10"/>
  <c r="BH437" i="10"/>
  <c r="BN437" i="10"/>
  <c r="BH438" i="10"/>
  <c r="BN438" i="10"/>
  <c r="BH439" i="10"/>
  <c r="BN439" i="10"/>
  <c r="BH440" i="10"/>
  <c r="BN440" i="10"/>
  <c r="BH441" i="10"/>
  <c r="BN441" i="10"/>
  <c r="BH442" i="10"/>
  <c r="BN442" i="10"/>
  <c r="BH443" i="10"/>
  <c r="BN443" i="10"/>
  <c r="BH444" i="10"/>
  <c r="BN444" i="10"/>
  <c r="BH445" i="10"/>
  <c r="BN445" i="10"/>
  <c r="BH446" i="10"/>
  <c r="BN446" i="10"/>
  <c r="BH447" i="10"/>
  <c r="BN447" i="10"/>
  <c r="BH448" i="10"/>
  <c r="BN448" i="10"/>
  <c r="BH449" i="10"/>
  <c r="BN449" i="10"/>
  <c r="BH450" i="10"/>
  <c r="BN450" i="10"/>
  <c r="BH451" i="10"/>
  <c r="BN451" i="10"/>
  <c r="BH452" i="10"/>
  <c r="BN452" i="10"/>
  <c r="BH453" i="10"/>
  <c r="BN453" i="10"/>
  <c r="BH454" i="10"/>
  <c r="BN454" i="10"/>
  <c r="BH455" i="10"/>
  <c r="BN455" i="10"/>
  <c r="BH456" i="10"/>
  <c r="BN456" i="10"/>
  <c r="BH457" i="10"/>
  <c r="BN457" i="10"/>
  <c r="BH459" i="10"/>
  <c r="BN459" i="10"/>
  <c r="BH460" i="10"/>
  <c r="BN460" i="10"/>
  <c r="BH461" i="10"/>
  <c r="BN461" i="10"/>
  <c r="BH462" i="10"/>
  <c r="BN462" i="10"/>
  <c r="BH463" i="10"/>
  <c r="BN463" i="10"/>
  <c r="BH464" i="10"/>
  <c r="BN464" i="10"/>
  <c r="BH465" i="10"/>
  <c r="BN465" i="10"/>
  <c r="BH466" i="10"/>
  <c r="BN466" i="10"/>
  <c r="BH467" i="10"/>
  <c r="BN467" i="10"/>
  <c r="BH468" i="10"/>
  <c r="BN468" i="10"/>
  <c r="BH469" i="10"/>
  <c r="BN469" i="10"/>
  <c r="BH470" i="10"/>
  <c r="BN470" i="10"/>
  <c r="BH471" i="10"/>
  <c r="BN471" i="10"/>
  <c r="BH472" i="10"/>
  <c r="BN472" i="10"/>
  <c r="BH473" i="10"/>
  <c r="BN473" i="10"/>
  <c r="BH474" i="10"/>
  <c r="BN474" i="10"/>
  <c r="BH475" i="10"/>
  <c r="BN475" i="10"/>
  <c r="BH476" i="10"/>
  <c r="BN476" i="10"/>
  <c r="BH478" i="10"/>
  <c r="BN478" i="10"/>
  <c r="BH479" i="10"/>
  <c r="BN479" i="10"/>
  <c r="G33" i="20" l="1"/>
  <c r="G28" i="20"/>
  <c r="D35" i="20"/>
  <c r="G34" i="20"/>
  <c r="G31" i="20"/>
  <c r="C35" i="20"/>
  <c r="G30" i="20"/>
  <c r="G27" i="20"/>
  <c r="B35" i="20"/>
  <c r="G32" i="20"/>
  <c r="F35" i="20"/>
  <c r="G29" i="20"/>
  <c r="E35" i="20"/>
  <c r="L155" i="10"/>
  <c r="L145" i="10"/>
  <c r="L475" i="10"/>
  <c r="L226" i="10"/>
  <c r="L154" i="10"/>
  <c r="L126" i="10"/>
  <c r="F25" i="14"/>
  <c r="L417" i="10"/>
  <c r="L273" i="10"/>
  <c r="X25" i="14"/>
  <c r="L196" i="10"/>
  <c r="L136" i="10"/>
  <c r="L124" i="10"/>
  <c r="L189" i="10"/>
  <c r="L146" i="10"/>
  <c r="L444" i="10"/>
  <c r="L415" i="10"/>
  <c r="L192" i="10"/>
  <c r="C25" i="14"/>
  <c r="L478" i="10"/>
  <c r="L212" i="10"/>
  <c r="L140" i="10"/>
  <c r="D25" i="14"/>
  <c r="L265" i="10"/>
  <c r="L455" i="10"/>
  <c r="W25" i="14"/>
  <c r="L369" i="10"/>
  <c r="L153" i="10"/>
  <c r="L129" i="10"/>
  <c r="L247" i="10"/>
  <c r="L127" i="10"/>
  <c r="L55" i="10"/>
  <c r="L474" i="10"/>
  <c r="L197" i="10"/>
  <c r="L125" i="10"/>
  <c r="G23" i="14"/>
  <c r="AP5" i="14"/>
  <c r="L79" i="10"/>
  <c r="L52" i="10"/>
  <c r="L10" i="10"/>
  <c r="AF25" i="14"/>
  <c r="AP22" i="14"/>
  <c r="L430" i="10"/>
  <c r="L427" i="10"/>
  <c r="L411" i="10"/>
  <c r="L410" i="10"/>
  <c r="L409" i="10"/>
  <c r="L405" i="10"/>
  <c r="L403" i="10"/>
  <c r="L401" i="10"/>
  <c r="L399" i="10"/>
  <c r="L398" i="10"/>
  <c r="L387" i="10"/>
  <c r="L385" i="10"/>
  <c r="L381" i="10"/>
  <c r="L378" i="10"/>
  <c r="AO25" i="14"/>
  <c r="L366" i="10"/>
  <c r="L363" i="10"/>
  <c r="L360" i="10"/>
  <c r="L359" i="10"/>
  <c r="L355" i="10"/>
  <c r="L353" i="10"/>
  <c r="L351" i="10"/>
  <c r="L330" i="10"/>
  <c r="L326" i="10"/>
  <c r="L324" i="10"/>
  <c r="L323" i="10"/>
  <c r="L322" i="10"/>
  <c r="L305" i="10"/>
  <c r="L303" i="10"/>
  <c r="L302" i="10"/>
  <c r="L389" i="10"/>
  <c r="L233" i="10"/>
  <c r="L43" i="10"/>
  <c r="L37" i="10"/>
  <c r="L35" i="10"/>
  <c r="L34" i="10"/>
  <c r="L469" i="10"/>
  <c r="L374" i="10"/>
  <c r="L373" i="10"/>
  <c r="L209" i="10"/>
  <c r="L203" i="10"/>
  <c r="AP6" i="14"/>
  <c r="AA13" i="14"/>
  <c r="AB7" i="14"/>
  <c r="L314" i="10"/>
  <c r="L312" i="10"/>
  <c r="L309" i="10"/>
  <c r="L308" i="10"/>
  <c r="L301" i="10"/>
  <c r="L298" i="10"/>
  <c r="L297" i="10"/>
  <c r="L292" i="10"/>
  <c r="L106" i="10"/>
  <c r="L102" i="10"/>
  <c r="L101" i="10"/>
  <c r="L100" i="10"/>
  <c r="L91" i="10"/>
  <c r="L89" i="10"/>
  <c r="L88" i="10"/>
  <c r="L87" i="10"/>
  <c r="L86" i="10"/>
  <c r="L75" i="10"/>
  <c r="L74" i="10"/>
  <c r="L73" i="10"/>
  <c r="L61" i="10"/>
  <c r="L421" i="10"/>
  <c r="L420" i="10"/>
  <c r="L419" i="10"/>
  <c r="L289" i="10"/>
  <c r="L288" i="10"/>
  <c r="L285" i="10"/>
  <c r="L284" i="10"/>
  <c r="L278" i="10"/>
  <c r="L276" i="10"/>
  <c r="AP23" i="14"/>
  <c r="L414" i="10"/>
  <c r="L413" i="10"/>
  <c r="L257" i="10"/>
  <c r="L248" i="10"/>
  <c r="B25" i="14"/>
  <c r="AB23" i="14"/>
  <c r="AH25" i="14"/>
  <c r="G11" i="14"/>
  <c r="G9" i="14"/>
  <c r="G7" i="14"/>
  <c r="E25" i="14"/>
  <c r="AO13" i="14"/>
  <c r="AB11" i="14"/>
  <c r="AP7" i="14"/>
  <c r="AM25" i="14"/>
  <c r="AN13" i="14"/>
  <c r="AN25" i="14"/>
  <c r="AM13" i="14"/>
  <c r="AB9" i="14"/>
  <c r="AL25" i="14"/>
  <c r="AL13" i="14"/>
  <c r="G12" i="14"/>
  <c r="AE13" i="14"/>
  <c r="Z13" i="14"/>
  <c r="AB8" i="14"/>
  <c r="Y13" i="14"/>
  <c r="Y25" i="14"/>
  <c r="X13" i="14"/>
  <c r="Z25" i="14"/>
  <c r="AP9" i="14"/>
  <c r="AI12" i="14"/>
  <c r="AA25" i="14"/>
  <c r="AE25" i="14"/>
  <c r="G22" i="14"/>
  <c r="AF13" i="14"/>
  <c r="AI22" i="14"/>
  <c r="AP11" i="14"/>
  <c r="AP24" i="14"/>
  <c r="AG25" i="14"/>
  <c r="AP8" i="14"/>
  <c r="AB5" i="14"/>
  <c r="AP10" i="14"/>
  <c r="AK13" i="14"/>
  <c r="G24" i="14"/>
  <c r="AI11" i="14"/>
  <c r="AB24" i="14"/>
  <c r="AP12" i="14"/>
  <c r="AB6" i="14"/>
  <c r="AD13" i="14"/>
  <c r="AB22" i="14"/>
  <c r="W13" i="14"/>
  <c r="G10" i="14"/>
  <c r="AH13" i="14"/>
  <c r="AB10" i="14"/>
  <c r="AG13" i="14"/>
  <c r="AB12" i="14"/>
  <c r="AK25" i="14"/>
  <c r="AI23" i="14"/>
  <c r="AI8" i="14"/>
  <c r="AD25" i="14"/>
  <c r="AI24" i="14"/>
  <c r="AI10" i="14"/>
  <c r="AI7" i="14"/>
  <c r="AI9" i="14"/>
  <c r="AI6" i="14"/>
  <c r="AI5" i="14"/>
  <c r="G8" i="14"/>
  <c r="G5" i="14"/>
  <c r="L441" i="10"/>
  <c r="L438" i="10"/>
  <c r="L437" i="10"/>
  <c r="L435" i="10"/>
  <c r="L161" i="10"/>
  <c r="L158" i="10"/>
  <c r="L157" i="10"/>
  <c r="L337" i="10"/>
  <c r="L255" i="10"/>
  <c r="L252" i="10"/>
  <c r="L202" i="10"/>
  <c r="L319" i="10"/>
  <c r="L317" i="10"/>
  <c r="L468" i="10"/>
  <c r="L466" i="10"/>
  <c r="L307" i="10"/>
  <c r="L306" i="10"/>
  <c r="L300" i="10"/>
  <c r="L296" i="10"/>
  <c r="L235" i="10"/>
  <c r="L180" i="10"/>
  <c r="L176" i="10"/>
  <c r="L175" i="10"/>
  <c r="L122" i="10"/>
  <c r="L231" i="10"/>
  <c r="L174" i="10"/>
  <c r="L48" i="10"/>
  <c r="L46" i="10"/>
  <c r="L456" i="10"/>
  <c r="L406" i="10"/>
  <c r="L96" i="10"/>
  <c r="L30" i="10"/>
  <c r="L361" i="10"/>
  <c r="L349" i="10"/>
  <c r="L348" i="10"/>
  <c r="L346" i="10"/>
  <c r="L344" i="10"/>
  <c r="L342" i="10"/>
  <c r="L24" i="10"/>
  <c r="L473" i="10"/>
  <c r="L450" i="10"/>
  <c r="L449" i="10"/>
  <c r="L448" i="10"/>
  <c r="L426" i="10"/>
  <c r="L408" i="10"/>
  <c r="L259" i="10"/>
  <c r="L251" i="10"/>
  <c r="L183" i="10"/>
  <c r="L70" i="10"/>
  <c r="L68" i="10"/>
  <c r="L66" i="10"/>
  <c r="L42" i="10"/>
  <c r="L38" i="10"/>
  <c r="L7" i="10"/>
  <c r="L400" i="10"/>
  <c r="L331" i="10"/>
  <c r="L325" i="10"/>
  <c r="L230" i="10"/>
  <c r="L60" i="10"/>
  <c r="L442" i="10"/>
  <c r="L274" i="10"/>
  <c r="L206" i="10"/>
  <c r="L120" i="10"/>
  <c r="L32" i="10"/>
  <c r="L434" i="10"/>
  <c r="L416" i="10"/>
  <c r="L396" i="10"/>
  <c r="L395" i="10"/>
  <c r="L393" i="10"/>
  <c r="L350" i="10"/>
  <c r="L293" i="10"/>
  <c r="L246" i="10"/>
  <c r="L200" i="10"/>
  <c r="L144" i="10"/>
  <c r="L31" i="10"/>
  <c r="L28" i="10"/>
  <c r="L27" i="10"/>
  <c r="L440" i="10"/>
  <c r="L433" i="10"/>
  <c r="L291" i="10"/>
  <c r="L269" i="10"/>
  <c r="L224" i="10"/>
  <c r="L222" i="10"/>
  <c r="L221" i="10"/>
  <c r="L171" i="10"/>
  <c r="L51" i="10"/>
  <c r="L50" i="10"/>
  <c r="L25" i="10"/>
  <c r="L263" i="10"/>
  <c r="L217" i="10"/>
  <c r="L166" i="10"/>
  <c r="L116" i="10"/>
  <c r="L115" i="10"/>
  <c r="L111" i="10"/>
  <c r="L110" i="10"/>
  <c r="L109" i="10"/>
  <c r="L108" i="10"/>
  <c r="L107" i="10"/>
  <c r="L81" i="10"/>
  <c r="L390" i="10"/>
  <c r="L20" i="10"/>
  <c r="L19" i="10"/>
  <c r="L18" i="10"/>
  <c r="L16" i="10"/>
  <c r="L15" i="10"/>
  <c r="L340" i="10"/>
  <c r="L242" i="10"/>
  <c r="L240" i="10"/>
  <c r="L239" i="10"/>
  <c r="L215" i="10"/>
  <c r="L476" i="10"/>
  <c r="L362" i="10"/>
  <c r="L334" i="10"/>
  <c r="L333" i="10"/>
  <c r="L287" i="10"/>
  <c r="L283" i="10"/>
  <c r="L282" i="10"/>
  <c r="L256" i="10"/>
  <c r="L194" i="10"/>
  <c r="L193" i="10"/>
  <c r="L99" i="10"/>
  <c r="L98" i="10"/>
  <c r="L97" i="10"/>
  <c r="L459" i="10"/>
  <c r="L424" i="10"/>
  <c r="L423" i="10"/>
  <c r="L422" i="10"/>
  <c r="L336" i="10"/>
  <c r="L208" i="10"/>
  <c r="L168" i="10"/>
  <c r="L149" i="10"/>
  <c r="L137" i="10"/>
  <c r="L90" i="10"/>
  <c r="L77" i="10"/>
  <c r="L76" i="10"/>
  <c r="L64" i="10"/>
  <c r="L29" i="10"/>
  <c r="L5" i="10"/>
  <c r="L328" i="10"/>
  <c r="L327" i="10"/>
  <c r="L277" i="10"/>
  <c r="L264" i="10"/>
  <c r="L243" i="10"/>
  <c r="L216" i="10"/>
  <c r="L184" i="10"/>
  <c r="L148" i="10"/>
  <c r="L354" i="10"/>
  <c r="L295" i="10"/>
  <c r="L228" i="10"/>
  <c r="L376" i="10"/>
  <c r="L313" i="10"/>
  <c r="L135" i="10"/>
  <c r="L13" i="10"/>
  <c r="L446" i="10"/>
  <c r="L382" i="10"/>
  <c r="L364" i="10"/>
  <c r="L262" i="10"/>
  <c r="L204" i="10"/>
  <c r="L118" i="10"/>
  <c r="L47" i="10"/>
  <c r="L23" i="10"/>
  <c r="L404" i="10"/>
  <c r="L384" i="10"/>
  <c r="L479" i="10"/>
  <c r="L447" i="10"/>
  <c r="L436" i="10"/>
  <c r="L429" i="10"/>
  <c r="L402" i="10"/>
  <c r="L310" i="10"/>
  <c r="L281" i="10"/>
  <c r="L95" i="10"/>
  <c r="L59" i="10"/>
  <c r="L58" i="10"/>
  <c r="L57" i="10"/>
  <c r="L45" i="10"/>
  <c r="L332" i="10"/>
  <c r="L238" i="10"/>
  <c r="L225" i="10"/>
  <c r="L181" i="10"/>
  <c r="L162" i="10"/>
  <c r="L143" i="10"/>
  <c r="L117" i="10"/>
  <c r="L105" i="10"/>
  <c r="L94" i="10"/>
  <c r="L93" i="10"/>
  <c r="L92" i="10"/>
  <c r="L84" i="10"/>
  <c r="L83" i="10"/>
  <c r="L44" i="10"/>
  <c r="L33" i="10"/>
  <c r="L22" i="10"/>
  <c r="L465" i="10"/>
  <c r="L454" i="10"/>
  <c r="L418" i="10"/>
  <c r="L236" i="10"/>
  <c r="L388" i="10"/>
  <c r="L318" i="10"/>
  <c r="L267" i="10"/>
  <c r="L142" i="10"/>
  <c r="L139" i="10"/>
  <c r="L131" i="10"/>
  <c r="L114" i="10"/>
  <c r="L104" i="10"/>
  <c r="L71" i="10"/>
  <c r="L56" i="10"/>
  <c r="L9" i="10"/>
  <c r="L8" i="10"/>
  <c r="L266" i="10"/>
  <c r="L245" i="10"/>
  <c r="L472" i="10"/>
  <c r="L461" i="10"/>
  <c r="L460" i="10"/>
  <c r="L432" i="10"/>
  <c r="L407" i="10"/>
  <c r="L397" i="10"/>
  <c r="L358" i="10"/>
  <c r="L315" i="10"/>
  <c r="L244" i="10"/>
  <c r="L220" i="10"/>
  <c r="L187" i="10"/>
  <c r="L103" i="10"/>
  <c r="L54" i="10"/>
  <c r="L53" i="10"/>
  <c r="L41" i="10"/>
  <c r="L40" i="10"/>
  <c r="L39" i="10"/>
  <c r="L6" i="10"/>
  <c r="L451" i="10"/>
  <c r="L439" i="10"/>
  <c r="L431" i="10"/>
  <c r="L394" i="10"/>
  <c r="L375" i="10"/>
  <c r="L371" i="10"/>
  <c r="L356" i="10"/>
  <c r="L304" i="10"/>
  <c r="L367" i="10"/>
  <c r="L352" i="10"/>
  <c r="L464" i="10"/>
  <c r="L370" i="10"/>
  <c r="L343" i="10"/>
  <c r="L280" i="10"/>
  <c r="L279" i="10"/>
  <c r="L272" i="10"/>
  <c r="L254" i="10"/>
  <c r="L339" i="10"/>
  <c r="L214" i="10"/>
  <c r="L471" i="10"/>
  <c r="L463" i="10"/>
  <c r="L286" i="10"/>
  <c r="L467" i="10"/>
  <c r="L445" i="10"/>
  <c r="L425" i="10"/>
  <c r="L412" i="10"/>
  <c r="L392" i="10"/>
  <c r="L377" i="10"/>
  <c r="L338" i="10"/>
  <c r="L335" i="10"/>
  <c r="L462" i="10"/>
  <c r="L453" i="10"/>
  <c r="L383" i="10"/>
  <c r="L470" i="10"/>
  <c r="L457" i="10"/>
  <c r="L368" i="10"/>
  <c r="L321" i="10"/>
  <c r="L268" i="10"/>
  <c r="L452" i="10"/>
  <c r="L391" i="10"/>
  <c r="L386" i="10"/>
  <c r="L380" i="10"/>
  <c r="L320" i="10"/>
  <c r="L258" i="10"/>
  <c r="L249" i="10"/>
  <c r="L234" i="10"/>
  <c r="L218" i="10"/>
  <c r="L49" i="10"/>
  <c r="L443" i="10"/>
  <c r="L428" i="10"/>
  <c r="L379" i="10"/>
  <c r="L357" i="10"/>
  <c r="L345" i="10"/>
  <c r="L316" i="10"/>
  <c r="L12" i="10"/>
  <c r="L294" i="10"/>
  <c r="L271" i="10"/>
  <c r="L270" i="10"/>
  <c r="L253" i="10"/>
  <c r="L241" i="10"/>
  <c r="L72" i="10"/>
  <c r="L85" i="10"/>
  <c r="L11" i="10"/>
  <c r="L207" i="10"/>
  <c r="L182" i="10"/>
  <c r="L169" i="10"/>
  <c r="L164" i="10"/>
  <c r="L152" i="10"/>
  <c r="L113" i="10"/>
  <c r="L65" i="10"/>
  <c r="L227" i="10"/>
  <c r="L199" i="10"/>
  <c r="L195" i="10"/>
  <c r="L191" i="10"/>
  <c r="L173" i="10"/>
  <c r="L156" i="10"/>
  <c r="L151" i="10"/>
  <c r="L147" i="10"/>
  <c r="L261" i="10"/>
  <c r="L260" i="10"/>
  <c r="L250" i="10"/>
  <c r="L223" i="10"/>
  <c r="L219" i="10"/>
  <c r="L190" i="10"/>
  <c r="L186" i="10"/>
  <c r="L185" i="10"/>
  <c r="L159" i="10"/>
  <c r="L112" i="10"/>
  <c r="L26" i="10"/>
  <c r="L14" i="10"/>
  <c r="L134" i="10"/>
  <c r="L130" i="10"/>
  <c r="L121" i="10"/>
  <c r="L80" i="10"/>
  <c r="L69" i="10"/>
  <c r="L63" i="10"/>
  <c r="L21" i="10"/>
  <c r="L17" i="10"/>
  <c r="L141" i="10"/>
  <c r="L299" i="10"/>
  <c r="L290" i="10"/>
  <c r="L275" i="10"/>
  <c r="L237" i="10"/>
  <c r="L232" i="10"/>
  <c r="L229" i="10"/>
  <c r="L205" i="10"/>
  <c r="L179" i="10"/>
  <c r="L170" i="10"/>
  <c r="L128" i="10"/>
  <c r="L119" i="10"/>
  <c r="L67" i="10"/>
  <c r="L62" i="10"/>
  <c r="L36" i="10"/>
  <c r="I471" i="12"/>
  <c r="I459" i="12"/>
  <c r="I434" i="12"/>
  <c r="I422" i="12"/>
  <c r="I410" i="12"/>
  <c r="I398" i="12"/>
  <c r="I386" i="12"/>
  <c r="I374" i="12"/>
  <c r="I362" i="12"/>
  <c r="I350" i="12"/>
  <c r="I326" i="12"/>
  <c r="I314" i="12"/>
  <c r="I302" i="12"/>
  <c r="I290" i="12"/>
  <c r="I278" i="12"/>
  <c r="I266" i="12"/>
  <c r="I230" i="12"/>
  <c r="I218" i="12"/>
  <c r="I194" i="12"/>
  <c r="I182" i="12"/>
  <c r="I146" i="12"/>
  <c r="I447" i="12"/>
  <c r="I470" i="12"/>
  <c r="I458" i="12"/>
  <c r="I253" i="12"/>
  <c r="I217" i="12"/>
  <c r="I432" i="12"/>
  <c r="I407" i="12"/>
  <c r="I395" i="12"/>
  <c r="I383" i="12"/>
  <c r="I275" i="12"/>
  <c r="I119" i="12"/>
  <c r="I442" i="12"/>
  <c r="I430" i="12"/>
  <c r="I334" i="12"/>
  <c r="I298" i="12"/>
  <c r="I286" i="12"/>
  <c r="I274" i="12"/>
  <c r="I262" i="12"/>
  <c r="I250" i="12"/>
  <c r="I202" i="12"/>
  <c r="I142" i="12"/>
  <c r="I130" i="12"/>
  <c r="I118" i="12"/>
  <c r="I106" i="12"/>
  <c r="I58" i="12"/>
  <c r="I9" i="12"/>
  <c r="I5" i="12"/>
  <c r="I454" i="12"/>
  <c r="I441" i="12"/>
  <c r="I429" i="12"/>
  <c r="I405" i="12"/>
  <c r="I381" i="12"/>
  <c r="I369" i="12"/>
  <c r="I357" i="12"/>
  <c r="I333" i="12"/>
  <c r="I321" i="12"/>
  <c r="I309" i="12"/>
  <c r="I297" i="12"/>
  <c r="I273" i="12"/>
  <c r="I261" i="12"/>
  <c r="I249" i="12"/>
  <c r="I237" i="12"/>
  <c r="I225" i="12"/>
  <c r="I213" i="12"/>
  <c r="I189" i="12"/>
  <c r="I177" i="12"/>
  <c r="I165" i="12"/>
  <c r="I153" i="12"/>
  <c r="I129" i="12"/>
  <c r="I117" i="12"/>
  <c r="I105" i="12"/>
  <c r="I93" i="12"/>
  <c r="I69" i="12"/>
  <c r="I33" i="12"/>
  <c r="I21" i="12"/>
  <c r="I453" i="12"/>
  <c r="I440" i="12"/>
  <c r="I428" i="12"/>
  <c r="I404" i="12"/>
  <c r="I368" i="12"/>
  <c r="I344" i="12"/>
  <c r="I332" i="12"/>
  <c r="I308" i="12"/>
  <c r="I296" i="12"/>
  <c r="I284" i="12"/>
  <c r="I272" i="12"/>
  <c r="I260" i="12"/>
  <c r="I236" i="12"/>
  <c r="I224" i="12"/>
  <c r="I212" i="12"/>
  <c r="I200" i="12"/>
  <c r="I188" i="12"/>
  <c r="I176" i="12"/>
  <c r="I164" i="12"/>
  <c r="I116" i="12"/>
  <c r="I104" i="12"/>
  <c r="I80" i="12"/>
  <c r="I68" i="12"/>
  <c r="I56" i="12"/>
  <c r="I44" i="12"/>
  <c r="I476" i="12"/>
  <c r="I464" i="12"/>
  <c r="I452" i="12"/>
  <c r="I439" i="12"/>
  <c r="I427" i="12"/>
  <c r="I415" i="12"/>
  <c r="I403" i="12"/>
  <c r="I391" i="12"/>
  <c r="I379" i="12"/>
  <c r="I331" i="12"/>
  <c r="I295" i="12"/>
  <c r="I259" i="12"/>
  <c r="I247" i="12"/>
  <c r="I235" i="12"/>
  <c r="I211" i="12"/>
  <c r="I151" i="12"/>
  <c r="I115" i="12"/>
  <c r="I103" i="12"/>
  <c r="I67" i="12"/>
  <c r="I19" i="12"/>
  <c r="I451" i="12"/>
  <c r="I438" i="12"/>
  <c r="I426" i="12"/>
  <c r="I414" i="12"/>
  <c r="I390" i="12"/>
  <c r="I378" i="12"/>
  <c r="I366" i="12"/>
  <c r="I354" i="12"/>
  <c r="I318" i="12"/>
  <c r="I306" i="12"/>
  <c r="I294" i="12"/>
  <c r="I282" i="12"/>
  <c r="I270" i="12"/>
  <c r="I246" i="12"/>
  <c r="I234" i="12"/>
  <c r="I162" i="12"/>
  <c r="I150" i="12"/>
  <c r="I138" i="12"/>
  <c r="I126" i="12"/>
  <c r="I102" i="12"/>
  <c r="I474" i="12"/>
  <c r="I462" i="12"/>
  <c r="I450" i="12"/>
  <c r="I437" i="12"/>
  <c r="I425" i="12"/>
  <c r="I413" i="12"/>
  <c r="I401" i="12"/>
  <c r="I389" i="12"/>
  <c r="I377" i="12"/>
  <c r="I365" i="12"/>
  <c r="I353" i="12"/>
  <c r="I341" i="12"/>
  <c r="I329" i="12"/>
  <c r="I317" i="12"/>
  <c r="I305" i="12"/>
  <c r="I281" i="12"/>
  <c r="I269" i="12"/>
  <c r="I257" i="12"/>
  <c r="I245" i="12"/>
  <c r="I233" i="12"/>
  <c r="I209" i="12"/>
  <c r="I197" i="12"/>
  <c r="I185" i="12"/>
  <c r="I173" i="12"/>
  <c r="I161" i="12"/>
  <c r="I149" i="12"/>
  <c r="I125" i="12"/>
  <c r="I113" i="12"/>
  <c r="I65" i="12"/>
  <c r="I53" i="12"/>
  <c r="I41" i="12"/>
  <c r="I473" i="12"/>
  <c r="I461" i="12"/>
  <c r="I449" i="12"/>
  <c r="I376" i="12"/>
  <c r="I364" i="12"/>
  <c r="I352" i="12"/>
  <c r="I256" i="12"/>
  <c r="I244" i="12"/>
  <c r="I232" i="12"/>
  <c r="I220" i="12"/>
  <c r="I208" i="12"/>
  <c r="I196" i="12"/>
  <c r="I184" i="12"/>
  <c r="I172" i="12"/>
  <c r="I160" i="12"/>
  <c r="I148" i="12"/>
  <c r="I136" i="12"/>
  <c r="I124" i="12"/>
  <c r="I112" i="12"/>
  <c r="I100" i="12"/>
  <c r="I88" i="12"/>
  <c r="I76" i="12"/>
  <c r="I64" i="12"/>
  <c r="I52" i="12"/>
  <c r="I40" i="12"/>
  <c r="I28" i="12"/>
  <c r="I16" i="12"/>
  <c r="I472" i="12"/>
  <c r="I448" i="12"/>
  <c r="I435" i="12"/>
  <c r="I423" i="12"/>
  <c r="I411" i="12"/>
  <c r="I399" i="12"/>
  <c r="I375" i="12"/>
  <c r="I363" i="12"/>
  <c r="I351" i="12"/>
  <c r="I339" i="12"/>
  <c r="I327" i="12"/>
  <c r="I279" i="12"/>
  <c r="I255" i="12"/>
  <c r="I231" i="12"/>
  <c r="I219" i="12"/>
  <c r="I207" i="12"/>
  <c r="I183" i="12"/>
  <c r="I147" i="12"/>
  <c r="I123" i="12"/>
  <c r="I111" i="12"/>
  <c r="I87" i="12"/>
  <c r="I63" i="12"/>
  <c r="I51" i="12"/>
  <c r="I39" i="12"/>
  <c r="I15" i="12"/>
  <c r="L372" i="10"/>
  <c r="L347" i="10"/>
  <c r="L341" i="10"/>
  <c r="L365" i="10"/>
  <c r="L329" i="10"/>
  <c r="L311" i="10"/>
  <c r="L178" i="10"/>
  <c r="L211" i="10"/>
  <c r="L163" i="10"/>
  <c r="L132" i="10"/>
  <c r="L188" i="10"/>
  <c r="L165" i="10"/>
  <c r="L160" i="10"/>
  <c r="L210" i="10"/>
  <c r="L198" i="10"/>
  <c r="L177" i="10"/>
  <c r="L172" i="10"/>
  <c r="L167" i="10"/>
  <c r="L150" i="10"/>
  <c r="L78" i="10"/>
  <c r="L138" i="10"/>
  <c r="L213" i="10"/>
  <c r="L201" i="10"/>
  <c r="L123" i="10"/>
  <c r="L133" i="10"/>
  <c r="G35" i="20" l="1"/>
  <c r="AP25" i="14"/>
  <c r="G25" i="14"/>
  <c r="AP13" i="14"/>
  <c r="AI25" i="14"/>
  <c r="AB25" i="14"/>
  <c r="AB13" i="14"/>
  <c r="AI13" i="14"/>
  <c r="I322" i="12"/>
  <c r="I159" i="12"/>
  <c r="I303" i="12"/>
  <c r="I268" i="12"/>
  <c r="I412" i="12"/>
  <c r="I89" i="12"/>
  <c r="I54" i="12"/>
  <c r="I198" i="12"/>
  <c r="I342" i="12"/>
  <c r="I163" i="12"/>
  <c r="I307" i="12"/>
  <c r="I10" i="12"/>
  <c r="I166" i="12"/>
  <c r="I310" i="12"/>
  <c r="I455" i="12"/>
  <c r="I263" i="12"/>
  <c r="I84" i="12"/>
  <c r="I228" i="12"/>
  <c r="I372" i="12"/>
  <c r="I49" i="12"/>
  <c r="I193" i="12"/>
  <c r="I337" i="12"/>
  <c r="I460" i="12"/>
  <c r="I280" i="12"/>
  <c r="I66" i="12"/>
  <c r="I319" i="12"/>
  <c r="I131" i="12"/>
  <c r="I384" i="12"/>
  <c r="I205" i="12"/>
  <c r="I292" i="12"/>
  <c r="I78" i="12"/>
  <c r="I43" i="12"/>
  <c r="I34" i="12"/>
  <c r="I190" i="12"/>
  <c r="I8" i="12"/>
  <c r="I143" i="12"/>
  <c r="I287" i="12"/>
  <c r="I108" i="12"/>
  <c r="I252" i="12"/>
  <c r="I396" i="12"/>
  <c r="I361" i="12"/>
  <c r="I170" i="12"/>
  <c r="I195" i="12"/>
  <c r="I304" i="12"/>
  <c r="I90" i="12"/>
  <c r="I55" i="12"/>
  <c r="I199" i="12"/>
  <c r="I343" i="12"/>
  <c r="I6" i="12"/>
  <c r="I152" i="12"/>
  <c r="I393" i="12"/>
  <c r="I46" i="12"/>
  <c r="I346" i="12"/>
  <c r="I11" i="12"/>
  <c r="I155" i="12"/>
  <c r="I299" i="12"/>
  <c r="I443" i="12"/>
  <c r="I120" i="12"/>
  <c r="I264" i="12"/>
  <c r="I408" i="12"/>
  <c r="I85" i="12"/>
  <c r="I229" i="12"/>
  <c r="I373" i="12"/>
  <c r="I38" i="12"/>
  <c r="I96" i="12"/>
  <c r="I431" i="12"/>
  <c r="I73" i="12"/>
  <c r="I26" i="12"/>
  <c r="I316" i="12"/>
  <c r="I137" i="12"/>
  <c r="I355" i="12"/>
  <c r="I20" i="12"/>
  <c r="I214" i="12"/>
  <c r="I358" i="12"/>
  <c r="I23" i="12"/>
  <c r="I167" i="12"/>
  <c r="I311" i="12"/>
  <c r="I456" i="12"/>
  <c r="I132" i="12"/>
  <c r="I276" i="12"/>
  <c r="I420" i="12"/>
  <c r="I97" i="12"/>
  <c r="I241" i="12"/>
  <c r="I385" i="12"/>
  <c r="I50" i="12"/>
  <c r="I338" i="12"/>
  <c r="I94" i="12"/>
  <c r="I27" i="12"/>
  <c r="I31" i="12"/>
  <c r="I416" i="12"/>
  <c r="I419" i="12"/>
  <c r="I436" i="12"/>
  <c r="I222" i="12"/>
  <c r="I75" i="12"/>
  <c r="I328" i="12"/>
  <c r="I293" i="12"/>
  <c r="I114" i="12"/>
  <c r="I258" i="12"/>
  <c r="I402" i="12"/>
  <c r="I79" i="12"/>
  <c r="I223" i="12"/>
  <c r="I367" i="12"/>
  <c r="I32" i="12"/>
  <c r="I320" i="12"/>
  <c r="I465" i="12"/>
  <c r="I417" i="12"/>
  <c r="I70" i="12"/>
  <c r="I226" i="12"/>
  <c r="I370" i="12"/>
  <c r="I35" i="12"/>
  <c r="I179" i="12"/>
  <c r="I323" i="12"/>
  <c r="I468" i="12"/>
  <c r="I144" i="12"/>
  <c r="I288" i="12"/>
  <c r="I109" i="12"/>
  <c r="I397" i="12"/>
  <c r="I62" i="12"/>
  <c r="I206" i="12"/>
  <c r="I101" i="12"/>
  <c r="I210" i="12"/>
  <c r="I128" i="12"/>
  <c r="I140" i="12"/>
  <c r="I340" i="12"/>
  <c r="I17" i="12"/>
  <c r="I91" i="12"/>
  <c r="I477" i="12"/>
  <c r="I141" i="12"/>
  <c r="I285" i="12"/>
  <c r="I82" i="12"/>
  <c r="I238" i="12"/>
  <c r="I382" i="12"/>
  <c r="I47" i="12"/>
  <c r="I191" i="12"/>
  <c r="I335" i="12"/>
  <c r="I12" i="12"/>
  <c r="I156" i="12"/>
  <c r="I300" i="12"/>
  <c r="I444" i="12"/>
  <c r="I121" i="12"/>
  <c r="I265" i="12"/>
  <c r="I409" i="12"/>
  <c r="I74" i="12"/>
  <c r="I99" i="12"/>
  <c r="I243" i="12"/>
  <c r="I387" i="12"/>
  <c r="I29" i="12"/>
  <c r="I7" i="12"/>
  <c r="I394" i="12"/>
  <c r="I59" i="12"/>
  <c r="I203" i="12"/>
  <c r="I347" i="12"/>
  <c r="I24" i="12"/>
  <c r="I168" i="12"/>
  <c r="I312" i="12"/>
  <c r="I457" i="12"/>
  <c r="I133" i="12"/>
  <c r="I277" i="12"/>
  <c r="I421" i="12"/>
  <c r="I86" i="12"/>
  <c r="I171" i="12"/>
  <c r="I175" i="12"/>
  <c r="I22" i="12"/>
  <c r="I356" i="12"/>
  <c r="I406" i="12"/>
  <c r="I71" i="12"/>
  <c r="I215" i="12"/>
  <c r="I359" i="12"/>
  <c r="I36" i="12"/>
  <c r="I180" i="12"/>
  <c r="I324" i="12"/>
  <c r="I469" i="12"/>
  <c r="I145" i="12"/>
  <c r="I289" i="12"/>
  <c r="I433" i="12"/>
  <c r="I98" i="12"/>
  <c r="I242" i="12"/>
  <c r="I467" i="12"/>
  <c r="I267" i="12"/>
  <c r="I18" i="12"/>
  <c r="I127" i="12"/>
  <c r="I271" i="12"/>
  <c r="I466" i="12"/>
  <c r="I418" i="12"/>
  <c r="I83" i="12"/>
  <c r="I227" i="12"/>
  <c r="I371" i="12"/>
  <c r="I48" i="12"/>
  <c r="I192" i="12"/>
  <c r="I336" i="12"/>
  <c r="I13" i="12"/>
  <c r="I157" i="12"/>
  <c r="I301" i="12"/>
  <c r="I445" i="12"/>
  <c r="I110" i="12"/>
  <c r="I254" i="12"/>
  <c r="I187" i="12"/>
  <c r="I135" i="12"/>
  <c r="I388" i="12"/>
  <c r="I30" i="12"/>
  <c r="I174" i="12"/>
  <c r="I463" i="12"/>
  <c r="I139" i="12"/>
  <c r="I283" i="12"/>
  <c r="I92" i="12"/>
  <c r="I380" i="12"/>
  <c r="I45" i="12"/>
  <c r="I95" i="12"/>
  <c r="I60" i="12"/>
  <c r="I204" i="12"/>
  <c r="I348" i="12"/>
  <c r="I25" i="12"/>
  <c r="I169" i="12"/>
  <c r="I313" i="12"/>
  <c r="I122" i="12"/>
  <c r="I315" i="12"/>
  <c r="I424" i="12"/>
  <c r="I81" i="12"/>
  <c r="I178" i="12"/>
  <c r="I240" i="12"/>
  <c r="I61" i="12"/>
  <c r="I349" i="12"/>
  <c r="I14" i="12"/>
  <c r="I158" i="12"/>
  <c r="I446" i="12"/>
  <c r="I291" i="12"/>
  <c r="I400" i="12"/>
  <c r="I77" i="12"/>
  <c r="I221" i="12"/>
  <c r="I42" i="12"/>
  <c r="I186" i="12"/>
  <c r="I330" i="12"/>
  <c r="I475" i="12"/>
  <c r="I248" i="12"/>
  <c r="I392" i="12"/>
  <c r="I57" i="12"/>
  <c r="I201" i="12"/>
  <c r="I345" i="12"/>
  <c r="I154" i="12"/>
  <c r="I107" i="12"/>
  <c r="I251" i="12"/>
  <c r="I72" i="12"/>
  <c r="I216" i="12"/>
  <c r="I360" i="12"/>
  <c r="I37" i="12"/>
  <c r="I181" i="12"/>
  <c r="I325" i="12"/>
  <c r="I134" i="12"/>
  <c r="AP47" i="11" l="1"/>
  <c r="AO47" i="11"/>
  <c r="AN47" i="11"/>
  <c r="AM47" i="11"/>
  <c r="AL47" i="11"/>
  <c r="AP46" i="11"/>
  <c r="AO46" i="11"/>
  <c r="AN46" i="11"/>
  <c r="AM46" i="11"/>
  <c r="AL46" i="11"/>
  <c r="AP45" i="11"/>
  <c r="AO45" i="11"/>
  <c r="AN45" i="11"/>
  <c r="AM45" i="11"/>
  <c r="AL45" i="11"/>
  <c r="AP44" i="11"/>
  <c r="AO44" i="11"/>
  <c r="AN44" i="11"/>
  <c r="AM44" i="11"/>
  <c r="AL44" i="11"/>
  <c r="AP43" i="11"/>
  <c r="AO43" i="11"/>
  <c r="AN43" i="11"/>
  <c r="AM43" i="11"/>
  <c r="AL43" i="11"/>
  <c r="AP42" i="11"/>
  <c r="AO42" i="11"/>
  <c r="AN42" i="11"/>
  <c r="AM42" i="11"/>
  <c r="AL42" i="11"/>
  <c r="AP41" i="11"/>
  <c r="AO41" i="11"/>
  <c r="AN41" i="11"/>
  <c r="AM41" i="11"/>
  <c r="AL41" i="11"/>
  <c r="AP40" i="11"/>
  <c r="AO40" i="11"/>
  <c r="AN40" i="11"/>
  <c r="AM40" i="11"/>
  <c r="AL40" i="11"/>
  <c r="AL6" i="11"/>
  <c r="AM6" i="11"/>
  <c r="AN6" i="11"/>
  <c r="AO6" i="11"/>
  <c r="AP6" i="11"/>
  <c r="AL7" i="11"/>
  <c r="AM7" i="11"/>
  <c r="AN7" i="11"/>
  <c r="AO7" i="11"/>
  <c r="AP7" i="11"/>
  <c r="AL8" i="11"/>
  <c r="AM8" i="11"/>
  <c r="AN8" i="11"/>
  <c r="AO8" i="11"/>
  <c r="AP8" i="11"/>
  <c r="AL9" i="11"/>
  <c r="AM9" i="11"/>
  <c r="AN9" i="11"/>
  <c r="AO9" i="11"/>
  <c r="AP9" i="11"/>
  <c r="AL10" i="11"/>
  <c r="AM10" i="11"/>
  <c r="AN10" i="11"/>
  <c r="AO10" i="11"/>
  <c r="AP10" i="11"/>
  <c r="AL11" i="11"/>
  <c r="AM11" i="11"/>
  <c r="AN11" i="11"/>
  <c r="AO11" i="11"/>
  <c r="AP11" i="11"/>
  <c r="AL12" i="11"/>
  <c r="AM12" i="11"/>
  <c r="AN12" i="11"/>
  <c r="AO12" i="11"/>
  <c r="AP12" i="11"/>
  <c r="AL13" i="11"/>
  <c r="AM13" i="11"/>
  <c r="AN13" i="11"/>
  <c r="AO13" i="11"/>
  <c r="AP13" i="11"/>
  <c r="AL14" i="11"/>
  <c r="AM14" i="11"/>
  <c r="AN14" i="11"/>
  <c r="AO14" i="11"/>
  <c r="AP14" i="11"/>
  <c r="AL15" i="11"/>
  <c r="AM15" i="11"/>
  <c r="AN15" i="11"/>
  <c r="AO15" i="11"/>
  <c r="AP15" i="11"/>
  <c r="AL16" i="11"/>
  <c r="AM16" i="11"/>
  <c r="AN16" i="11"/>
  <c r="AO16" i="11"/>
  <c r="AP16" i="11"/>
  <c r="AL17" i="11"/>
  <c r="AM17" i="11"/>
  <c r="AN17" i="11"/>
  <c r="AO17" i="11"/>
  <c r="AP17" i="11"/>
  <c r="AL18" i="11"/>
  <c r="AM18" i="11"/>
  <c r="AN18" i="11"/>
  <c r="AO18" i="11"/>
  <c r="AP18" i="11"/>
  <c r="AL19" i="11"/>
  <c r="AM19" i="11"/>
  <c r="AN19" i="11"/>
  <c r="AO19" i="11"/>
  <c r="AP19" i="11"/>
  <c r="AL20" i="11"/>
  <c r="AM20" i="11"/>
  <c r="AN20" i="11"/>
  <c r="AO20" i="11"/>
  <c r="AP20" i="11"/>
  <c r="AL21" i="11"/>
  <c r="AM21" i="11"/>
  <c r="AN21" i="11"/>
  <c r="AO21" i="11"/>
  <c r="AP21" i="11"/>
  <c r="AL22" i="11"/>
  <c r="AM22" i="11"/>
  <c r="AN22" i="11"/>
  <c r="AO22" i="11"/>
  <c r="AP22" i="11"/>
  <c r="AL23" i="11"/>
  <c r="AM23" i="11"/>
  <c r="AN23" i="11"/>
  <c r="AO23" i="11"/>
  <c r="AP23" i="11"/>
  <c r="AL24" i="11"/>
  <c r="AM24" i="11"/>
  <c r="AN24" i="11"/>
  <c r="AO24" i="11"/>
  <c r="AP24" i="11"/>
  <c r="AL25" i="11"/>
  <c r="AM25" i="11"/>
  <c r="AN25" i="11"/>
  <c r="AO25" i="11"/>
  <c r="AP25" i="11"/>
  <c r="AL26" i="11"/>
  <c r="AM26" i="11"/>
  <c r="AN26" i="11"/>
  <c r="AO26" i="11"/>
  <c r="AP26" i="11"/>
  <c r="AL27" i="11"/>
  <c r="AM27" i="11"/>
  <c r="AN27" i="11"/>
  <c r="AO27" i="11"/>
  <c r="AP27" i="11"/>
  <c r="AL28" i="11"/>
  <c r="AM28" i="11"/>
  <c r="AN28" i="11"/>
  <c r="AO28" i="11"/>
  <c r="AP28" i="11"/>
  <c r="AL29" i="11"/>
  <c r="AM29" i="11"/>
  <c r="AN29" i="11"/>
  <c r="AO29" i="11"/>
  <c r="AP29" i="11"/>
  <c r="AL30" i="11"/>
  <c r="AM30" i="11"/>
  <c r="AN30" i="11"/>
  <c r="AO30" i="11"/>
  <c r="AP30" i="11"/>
  <c r="AM5" i="11"/>
  <c r="AN5" i="11"/>
  <c r="AO5" i="11"/>
  <c r="AP5" i="11"/>
  <c r="AL5" i="11"/>
  <c r="AI47" i="11"/>
  <c r="AH47" i="11"/>
  <c r="AG47" i="11"/>
  <c r="AF47" i="11"/>
  <c r="AE47" i="11"/>
  <c r="AI46" i="11"/>
  <c r="AH46" i="11"/>
  <c r="AG46" i="11"/>
  <c r="AF46" i="11"/>
  <c r="AE46" i="11"/>
  <c r="AI45" i="11"/>
  <c r="AH45" i="11"/>
  <c r="AG45" i="11"/>
  <c r="AF45" i="11"/>
  <c r="AE45" i="11"/>
  <c r="AI44" i="11"/>
  <c r="AH44" i="11"/>
  <c r="AG44" i="11"/>
  <c r="AF44" i="11"/>
  <c r="AE44" i="11"/>
  <c r="AI43" i="11"/>
  <c r="AH43" i="11"/>
  <c r="AG43" i="11"/>
  <c r="AF43" i="11"/>
  <c r="AE43" i="11"/>
  <c r="AI42" i="11"/>
  <c r="AH42" i="11"/>
  <c r="AG42" i="11"/>
  <c r="AF42" i="11"/>
  <c r="AE42" i="11"/>
  <c r="AI41" i="11"/>
  <c r="AH41" i="11"/>
  <c r="AG41" i="11"/>
  <c r="AF41" i="11"/>
  <c r="AE41" i="11"/>
  <c r="AI40" i="11"/>
  <c r="AH40" i="11"/>
  <c r="AG40" i="11"/>
  <c r="AF40" i="11"/>
  <c r="AE40" i="11"/>
  <c r="AE6" i="11"/>
  <c r="AF6" i="11"/>
  <c r="AG6" i="11"/>
  <c r="AH6" i="11"/>
  <c r="AI6" i="11"/>
  <c r="AE7" i="11"/>
  <c r="AF7" i="11"/>
  <c r="AG7" i="11"/>
  <c r="AH7" i="11"/>
  <c r="AI7" i="11"/>
  <c r="AE8" i="11"/>
  <c r="AF8" i="11"/>
  <c r="AG8" i="11"/>
  <c r="AH8" i="11"/>
  <c r="AI8" i="11"/>
  <c r="AE9" i="11"/>
  <c r="AF9" i="11"/>
  <c r="AG9" i="11"/>
  <c r="AH9" i="11"/>
  <c r="AI9" i="11"/>
  <c r="AE10" i="11"/>
  <c r="AF10" i="11"/>
  <c r="AG10" i="11"/>
  <c r="AH10" i="11"/>
  <c r="AI10" i="11"/>
  <c r="AE11" i="11"/>
  <c r="AF11" i="11"/>
  <c r="AG11" i="11"/>
  <c r="AH11" i="11"/>
  <c r="AI11" i="11"/>
  <c r="AE12" i="11"/>
  <c r="AF12" i="11"/>
  <c r="AG12" i="11"/>
  <c r="AH12" i="11"/>
  <c r="AI12" i="11"/>
  <c r="AE13" i="11"/>
  <c r="AF13" i="11"/>
  <c r="AG13" i="11"/>
  <c r="AH13" i="11"/>
  <c r="AI13" i="11"/>
  <c r="AE14" i="11"/>
  <c r="AF14" i="11"/>
  <c r="AG14" i="11"/>
  <c r="AH14" i="11"/>
  <c r="AI14" i="11"/>
  <c r="AE15" i="11"/>
  <c r="AF15" i="11"/>
  <c r="AG15" i="11"/>
  <c r="AH15" i="11"/>
  <c r="AI15" i="11"/>
  <c r="AE16" i="11"/>
  <c r="AF16" i="11"/>
  <c r="AG16" i="11"/>
  <c r="AH16" i="11"/>
  <c r="AI16" i="11"/>
  <c r="AE17" i="11"/>
  <c r="AF17" i="11"/>
  <c r="AG17" i="11"/>
  <c r="AH17" i="11"/>
  <c r="AI17" i="11"/>
  <c r="AE18" i="11"/>
  <c r="AF18" i="11"/>
  <c r="AG18" i="11"/>
  <c r="AH18" i="11"/>
  <c r="AI18" i="11"/>
  <c r="AE19" i="11"/>
  <c r="AF19" i="11"/>
  <c r="AG19" i="11"/>
  <c r="AH19" i="11"/>
  <c r="AI19" i="11"/>
  <c r="AE20" i="11"/>
  <c r="AF20" i="11"/>
  <c r="AG20" i="11"/>
  <c r="AH20" i="11"/>
  <c r="AI20" i="11"/>
  <c r="AE21" i="11"/>
  <c r="AF21" i="11"/>
  <c r="AG21" i="11"/>
  <c r="AH21" i="11"/>
  <c r="AI21" i="11"/>
  <c r="AE22" i="11"/>
  <c r="AF22" i="11"/>
  <c r="AG22" i="11"/>
  <c r="AH22" i="11"/>
  <c r="AI22" i="11"/>
  <c r="AE23" i="11"/>
  <c r="AF23" i="11"/>
  <c r="AG23" i="11"/>
  <c r="AH23" i="11"/>
  <c r="AI23" i="11"/>
  <c r="AE24" i="11"/>
  <c r="AF24" i="11"/>
  <c r="AG24" i="11"/>
  <c r="AH24" i="11"/>
  <c r="AI24" i="11"/>
  <c r="AE25" i="11"/>
  <c r="AF25" i="11"/>
  <c r="AG25" i="11"/>
  <c r="AH25" i="11"/>
  <c r="AI25" i="11"/>
  <c r="AE26" i="11"/>
  <c r="AF26" i="11"/>
  <c r="AG26" i="11"/>
  <c r="AH26" i="11"/>
  <c r="AI26" i="11"/>
  <c r="AE27" i="11"/>
  <c r="AF27" i="11"/>
  <c r="AG27" i="11"/>
  <c r="AH27" i="11"/>
  <c r="AI27" i="11"/>
  <c r="AE28" i="11"/>
  <c r="AF28" i="11"/>
  <c r="AG28" i="11"/>
  <c r="AH28" i="11"/>
  <c r="AI28" i="11"/>
  <c r="AE29" i="11"/>
  <c r="AF29" i="11"/>
  <c r="AG29" i="11"/>
  <c r="AH29" i="11"/>
  <c r="AI29" i="11"/>
  <c r="AE30" i="11"/>
  <c r="AF30" i="11"/>
  <c r="AG30" i="11"/>
  <c r="AH30" i="11"/>
  <c r="AI30" i="11"/>
  <c r="AF5" i="11"/>
  <c r="AG5" i="11"/>
  <c r="AH5" i="11"/>
  <c r="AI5" i="11"/>
  <c r="AE5" i="11"/>
  <c r="X41" i="11"/>
  <c r="Y41" i="11"/>
  <c r="Z41" i="11"/>
  <c r="AA41" i="11"/>
  <c r="AB41" i="11"/>
  <c r="X42" i="11"/>
  <c r="Y42" i="11"/>
  <c r="Z42" i="11"/>
  <c r="AA42" i="11"/>
  <c r="AB42" i="11"/>
  <c r="X43" i="11"/>
  <c r="Y43" i="11"/>
  <c r="Z43" i="11"/>
  <c r="AA43" i="11"/>
  <c r="AB43" i="11"/>
  <c r="X44" i="11"/>
  <c r="Y44" i="11"/>
  <c r="Z44" i="11"/>
  <c r="AA44" i="11"/>
  <c r="AB44" i="11"/>
  <c r="X45" i="11"/>
  <c r="Y45" i="11"/>
  <c r="Z45" i="11"/>
  <c r="AA45" i="11"/>
  <c r="AB45" i="11"/>
  <c r="X46" i="11"/>
  <c r="Y46" i="11"/>
  <c r="Z46" i="11"/>
  <c r="AA46" i="11"/>
  <c r="AB46" i="11"/>
  <c r="X47" i="11"/>
  <c r="Y47" i="11"/>
  <c r="Z47" i="11"/>
  <c r="AA47" i="11"/>
  <c r="AB47" i="11"/>
  <c r="AB40" i="11"/>
  <c r="AA40" i="11"/>
  <c r="Z40" i="11"/>
  <c r="Y40" i="11"/>
  <c r="X40" i="11"/>
  <c r="X6" i="11"/>
  <c r="Y6" i="11"/>
  <c r="Z6" i="11"/>
  <c r="AA6" i="11"/>
  <c r="AB6" i="11"/>
  <c r="X7" i="11"/>
  <c r="Y7" i="11"/>
  <c r="Z7" i="11"/>
  <c r="AA7" i="11"/>
  <c r="AB7" i="11"/>
  <c r="X8" i="11"/>
  <c r="Y8" i="11"/>
  <c r="Z8" i="11"/>
  <c r="AA8" i="11"/>
  <c r="AB8" i="11"/>
  <c r="X9" i="11"/>
  <c r="Y9" i="11"/>
  <c r="Z9" i="11"/>
  <c r="AA9" i="11"/>
  <c r="AB9" i="11"/>
  <c r="X10" i="11"/>
  <c r="Y10" i="11"/>
  <c r="Z10" i="11"/>
  <c r="AA10" i="11"/>
  <c r="AB10" i="11"/>
  <c r="X11" i="11"/>
  <c r="Y11" i="11"/>
  <c r="Z11" i="11"/>
  <c r="AA11" i="11"/>
  <c r="AB11" i="11"/>
  <c r="X12" i="11"/>
  <c r="Y12" i="11"/>
  <c r="Z12" i="11"/>
  <c r="AA12" i="11"/>
  <c r="AB12" i="11"/>
  <c r="X13" i="11"/>
  <c r="Y13" i="11"/>
  <c r="Z13" i="11"/>
  <c r="AA13" i="11"/>
  <c r="AB13" i="11"/>
  <c r="X14" i="11"/>
  <c r="Y14" i="11"/>
  <c r="Z14" i="11"/>
  <c r="AA14" i="11"/>
  <c r="AB14" i="11"/>
  <c r="X15" i="11"/>
  <c r="Y15" i="11"/>
  <c r="Z15" i="11"/>
  <c r="AA15" i="11"/>
  <c r="AB15" i="11"/>
  <c r="X16" i="11"/>
  <c r="Y16" i="11"/>
  <c r="Z16" i="11"/>
  <c r="AA16" i="11"/>
  <c r="AB16" i="11"/>
  <c r="X17" i="11"/>
  <c r="Y17" i="11"/>
  <c r="Z17" i="11"/>
  <c r="AA17" i="11"/>
  <c r="AB17" i="11"/>
  <c r="X18" i="11"/>
  <c r="Y18" i="11"/>
  <c r="Z18" i="11"/>
  <c r="AA18" i="11"/>
  <c r="AB18" i="11"/>
  <c r="X19" i="11"/>
  <c r="Y19" i="11"/>
  <c r="Z19" i="11"/>
  <c r="AA19" i="11"/>
  <c r="AB19" i="11"/>
  <c r="X20" i="11"/>
  <c r="Y20" i="11"/>
  <c r="Z20" i="11"/>
  <c r="AA20" i="11"/>
  <c r="AB20" i="11"/>
  <c r="X21" i="11"/>
  <c r="Y21" i="11"/>
  <c r="Z21" i="11"/>
  <c r="AA21" i="11"/>
  <c r="AB21" i="11"/>
  <c r="X22" i="11"/>
  <c r="Y22" i="11"/>
  <c r="Z22" i="11"/>
  <c r="AA22" i="11"/>
  <c r="AB22" i="11"/>
  <c r="X23" i="11"/>
  <c r="Y23" i="11"/>
  <c r="Z23" i="11"/>
  <c r="AA23" i="11"/>
  <c r="AB23" i="11"/>
  <c r="X24" i="11"/>
  <c r="Y24" i="11"/>
  <c r="Z24" i="11"/>
  <c r="AA24" i="11"/>
  <c r="AB24" i="11"/>
  <c r="X25" i="11"/>
  <c r="Y25" i="11"/>
  <c r="Z25" i="11"/>
  <c r="AA25" i="11"/>
  <c r="AB25" i="11"/>
  <c r="X26" i="11"/>
  <c r="Y26" i="11"/>
  <c r="Z26" i="11"/>
  <c r="AA26" i="11"/>
  <c r="AB26" i="11"/>
  <c r="X27" i="11"/>
  <c r="Y27" i="11"/>
  <c r="Z27" i="11"/>
  <c r="AA27" i="11"/>
  <c r="AB27" i="11"/>
  <c r="X28" i="11"/>
  <c r="Y28" i="11"/>
  <c r="Z28" i="11"/>
  <c r="AA28" i="11"/>
  <c r="AB28" i="11"/>
  <c r="X29" i="11"/>
  <c r="Y29" i="11"/>
  <c r="Z29" i="11"/>
  <c r="AA29" i="11"/>
  <c r="AB29" i="11"/>
  <c r="X30" i="11"/>
  <c r="Y30" i="11"/>
  <c r="Z30" i="11"/>
  <c r="AA30" i="11"/>
  <c r="AB30" i="11"/>
  <c r="Y5" i="11"/>
  <c r="Z5" i="11"/>
  <c r="AA5" i="11"/>
  <c r="AB5" i="11"/>
  <c r="X5" i="11"/>
  <c r="J20" i="11"/>
  <c r="K20" i="11"/>
  <c r="L20" i="11"/>
  <c r="M20" i="11"/>
  <c r="N20" i="11"/>
  <c r="C6" i="11"/>
  <c r="D6" i="11"/>
  <c r="E6" i="11"/>
  <c r="F6" i="11"/>
  <c r="G6"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C20" i="11"/>
  <c r="D20" i="11"/>
  <c r="E20" i="11"/>
  <c r="F20" i="11"/>
  <c r="G20" i="11"/>
  <c r="C21" i="11"/>
  <c r="D21" i="11"/>
  <c r="E21" i="11"/>
  <c r="F21" i="11"/>
  <c r="G21" i="11"/>
  <c r="C22" i="11"/>
  <c r="D22" i="11"/>
  <c r="E22" i="11"/>
  <c r="F22" i="11"/>
  <c r="G22" i="11"/>
  <c r="C23" i="11"/>
  <c r="D23" i="11"/>
  <c r="E23" i="11"/>
  <c r="F23" i="11"/>
  <c r="G23" i="11"/>
  <c r="C24" i="11"/>
  <c r="D24" i="11"/>
  <c r="E24" i="11"/>
  <c r="F24" i="11"/>
  <c r="G24" i="11"/>
  <c r="D25" i="11"/>
  <c r="E25" i="11"/>
  <c r="F25" i="11"/>
  <c r="G25" i="11"/>
  <c r="C26" i="11"/>
  <c r="D26" i="11"/>
  <c r="E26" i="11"/>
  <c r="F26" i="11"/>
  <c r="G26" i="11"/>
  <c r="C27" i="11"/>
  <c r="D27" i="11"/>
  <c r="E27" i="11"/>
  <c r="F27" i="11"/>
  <c r="G27" i="11"/>
  <c r="C28" i="11"/>
  <c r="D28" i="11"/>
  <c r="E28" i="11"/>
  <c r="F28" i="11"/>
  <c r="G28" i="11"/>
  <c r="C29" i="11"/>
  <c r="D29" i="11"/>
  <c r="E29" i="11"/>
  <c r="F29" i="11"/>
  <c r="G29" i="11"/>
  <c r="C30" i="11"/>
  <c r="D30" i="11"/>
  <c r="E30" i="11"/>
  <c r="F30" i="11"/>
  <c r="G30" i="11"/>
  <c r="AQ47" i="11" l="1"/>
  <c r="AJ41" i="11"/>
  <c r="AJ18" i="11"/>
  <c r="AJ6" i="11"/>
  <c r="AJ46" i="11"/>
  <c r="AJ44" i="11"/>
  <c r="H11" i="11"/>
  <c r="AJ20" i="11"/>
  <c r="AJ8" i="11"/>
  <c r="AJ25" i="11"/>
  <c r="AJ23" i="11"/>
  <c r="AJ21" i="11"/>
  <c r="AJ11" i="11"/>
  <c r="AQ22" i="11"/>
  <c r="AQ13" i="11"/>
  <c r="AQ6" i="11"/>
  <c r="AP48" i="11"/>
  <c r="H41" i="11"/>
  <c r="AJ13" i="11"/>
  <c r="T20" i="11"/>
  <c r="S20" i="11"/>
  <c r="H25" i="11"/>
  <c r="AC28" i="11"/>
  <c r="AC16" i="11"/>
  <c r="AC13" i="11"/>
  <c r="AC11" i="11"/>
  <c r="AC6" i="11"/>
  <c r="AH48" i="11"/>
  <c r="AQ26" i="11"/>
  <c r="AQ18" i="11"/>
  <c r="AQ14" i="11"/>
  <c r="AC7" i="11"/>
  <c r="AC26" i="11"/>
  <c r="U20" i="11"/>
  <c r="AQ30" i="11"/>
  <c r="AQ11" i="11"/>
  <c r="AQ9" i="11"/>
  <c r="AQ8" i="11"/>
  <c r="AJ47" i="11"/>
  <c r="AC30" i="11"/>
  <c r="H28" i="11"/>
  <c r="H26" i="11"/>
  <c r="H14" i="11"/>
  <c r="H7" i="11"/>
  <c r="H23" i="11"/>
  <c r="H16" i="11"/>
  <c r="H13" i="11"/>
  <c r="AC9" i="11"/>
  <c r="AC24" i="11"/>
  <c r="AC43" i="11"/>
  <c r="AJ28" i="11"/>
  <c r="AJ26" i="11"/>
  <c r="AJ24" i="11"/>
  <c r="AJ19" i="11"/>
  <c r="AJ16" i="11"/>
  <c r="AJ14" i="11"/>
  <c r="AJ12" i="11"/>
  <c r="AJ9" i="11"/>
  <c r="D48" i="11"/>
  <c r="H44" i="11"/>
  <c r="H27" i="11"/>
  <c r="H24" i="11"/>
  <c r="H22" i="11"/>
  <c r="H12" i="11"/>
  <c r="H10" i="11"/>
  <c r="R20" i="11"/>
  <c r="H46" i="11"/>
  <c r="AQ12" i="11"/>
  <c r="AM31" i="11"/>
  <c r="AQ7" i="11"/>
  <c r="AJ30" i="11"/>
  <c r="AJ42" i="11"/>
  <c r="H43" i="11"/>
  <c r="AC22" i="11"/>
  <c r="AC20" i="11"/>
  <c r="AC12" i="11"/>
  <c r="AC10" i="11"/>
  <c r="AJ45" i="11"/>
  <c r="AQ41" i="11"/>
  <c r="AJ29" i="11"/>
  <c r="AJ27" i="11"/>
  <c r="AJ22" i="11"/>
  <c r="AJ17" i="11"/>
  <c r="AJ10" i="11"/>
  <c r="AJ7" i="11"/>
  <c r="AM48" i="11"/>
  <c r="AL48" i="11"/>
  <c r="AJ43" i="11"/>
  <c r="AP31" i="11"/>
  <c r="AO31" i="11"/>
  <c r="AI31" i="11"/>
  <c r="AH31" i="11"/>
  <c r="AJ5" i="11"/>
  <c r="Z31" i="11"/>
  <c r="AB31" i="11"/>
  <c r="AA31" i="11"/>
  <c r="AA48" i="11"/>
  <c r="Y48" i="11"/>
  <c r="AB48" i="11"/>
  <c r="Q20" i="11"/>
  <c r="F48" i="11"/>
  <c r="H42" i="11"/>
  <c r="C48" i="11"/>
  <c r="H20" i="11"/>
  <c r="H8" i="11"/>
  <c r="H17" i="11"/>
  <c r="AC47" i="11"/>
  <c r="H45" i="11"/>
  <c r="H47" i="11"/>
  <c r="AE48" i="11"/>
  <c r="AJ15" i="11"/>
  <c r="H30" i="11"/>
  <c r="H19" i="11"/>
  <c r="Y31" i="11"/>
  <c r="AF31" i="11"/>
  <c r="AQ10" i="11"/>
  <c r="H21" i="11"/>
  <c r="H9" i="11"/>
  <c r="H29" i="11"/>
  <c r="AG31" i="11"/>
  <c r="G48" i="11"/>
  <c r="H18" i="11"/>
  <c r="AQ5" i="11"/>
  <c r="X31" i="11"/>
  <c r="AN31" i="11"/>
  <c r="H6" i="11"/>
  <c r="AC8" i="11"/>
  <c r="AQ16" i="11"/>
  <c r="AQ20" i="11"/>
  <c r="AQ24" i="11"/>
  <c r="AQ28" i="11"/>
  <c r="AL31" i="11"/>
  <c r="Z48" i="11"/>
  <c r="AO48" i="11"/>
  <c r="AQ43" i="11"/>
  <c r="O20" i="11"/>
  <c r="X48" i="11"/>
  <c r="AQ15" i="11"/>
  <c r="AQ19" i="11"/>
  <c r="AQ23" i="11"/>
  <c r="AQ27" i="11"/>
  <c r="AQ42" i="11"/>
  <c r="H15" i="11"/>
  <c r="AC15" i="11"/>
  <c r="AC19" i="11"/>
  <c r="AC23" i="11"/>
  <c r="AC27" i="11"/>
  <c r="AF48" i="11"/>
  <c r="AC42" i="11"/>
  <c r="AQ45" i="11"/>
  <c r="AC5" i="11"/>
  <c r="AG48" i="11"/>
  <c r="AC45" i="11"/>
  <c r="AE31" i="11"/>
  <c r="AC14" i="11"/>
  <c r="AC18" i="11"/>
  <c r="E48" i="11"/>
  <c r="AI48" i="11"/>
  <c r="AC41" i="11"/>
  <c r="AJ40" i="11"/>
  <c r="AQ17" i="11"/>
  <c r="AQ21" i="11"/>
  <c r="AQ25" i="11"/>
  <c r="AQ29" i="11"/>
  <c r="AQ40" i="11"/>
  <c r="AQ44" i="11"/>
  <c r="AQ46" i="11"/>
  <c r="AC17" i="11"/>
  <c r="AC21" i="11"/>
  <c r="AC25" i="11"/>
  <c r="AC29" i="11"/>
  <c r="AC40" i="11"/>
  <c r="AC44" i="11"/>
  <c r="AC46" i="11"/>
  <c r="AN48" i="11"/>
  <c r="V20" i="11" l="1"/>
  <c r="AJ48" i="11"/>
  <c r="AJ31" i="11"/>
  <c r="H48" i="11"/>
  <c r="AQ31" i="11"/>
  <c r="AQ48" i="11"/>
  <c r="AC31" i="11"/>
  <c r="AC48" i="11"/>
  <c r="AC34" i="11" l="1"/>
  <c r="BB479" i="10"/>
  <c r="AP479" i="10" s="1"/>
  <c r="BB478" i="10"/>
  <c r="AP478" i="10" s="1"/>
  <c r="BB476" i="10"/>
  <c r="AP476" i="10" s="1"/>
  <c r="BB475" i="10"/>
  <c r="AP475" i="10" s="1"/>
  <c r="BB474" i="10"/>
  <c r="AP474" i="10" s="1"/>
  <c r="BB473" i="10"/>
  <c r="AP473" i="10" s="1"/>
  <c r="BB472" i="10"/>
  <c r="AP472" i="10" s="1"/>
  <c r="BB471" i="10"/>
  <c r="AP471" i="10" s="1"/>
  <c r="BB470" i="10"/>
  <c r="AP470" i="10" s="1"/>
  <c r="BB469" i="10"/>
  <c r="AP469" i="10" s="1"/>
  <c r="BB468" i="10"/>
  <c r="AP468" i="10" s="1"/>
  <c r="BB467" i="10"/>
  <c r="AP467" i="10" s="1"/>
  <c r="BB466" i="10"/>
  <c r="AP466" i="10" s="1"/>
  <c r="BB465" i="10"/>
  <c r="AP465" i="10" s="1"/>
  <c r="BB464" i="10"/>
  <c r="AP464" i="10" s="1"/>
  <c r="BB463" i="10"/>
  <c r="AP463" i="10" s="1"/>
  <c r="BB462" i="10"/>
  <c r="AP462" i="10" s="1"/>
  <c r="BB461" i="10"/>
  <c r="AP461" i="10" s="1"/>
  <c r="BB460" i="10"/>
  <c r="AP460" i="10" s="1"/>
  <c r="BB459" i="10"/>
  <c r="AP459" i="10" s="1"/>
  <c r="BB457" i="10"/>
  <c r="AP457" i="10" s="1"/>
  <c r="BB456" i="10"/>
  <c r="AP456" i="10" s="1"/>
  <c r="BB455" i="10"/>
  <c r="AP455" i="10" s="1"/>
  <c r="BB454" i="10"/>
  <c r="AP454" i="10" s="1"/>
  <c r="BB453" i="10"/>
  <c r="AP453" i="10" s="1"/>
  <c r="BB452" i="10"/>
  <c r="AP452" i="10" s="1"/>
  <c r="BB451" i="10"/>
  <c r="AP451" i="10" s="1"/>
  <c r="BB450" i="10"/>
  <c r="AP450" i="10" s="1"/>
  <c r="BB449" i="10"/>
  <c r="AP449" i="10" s="1"/>
  <c r="BB448" i="10"/>
  <c r="AP448" i="10" s="1"/>
  <c r="BB447" i="10"/>
  <c r="AP447" i="10" s="1"/>
  <c r="BB446" i="10"/>
  <c r="AP446" i="10" s="1"/>
  <c r="BB445" i="10"/>
  <c r="AP445" i="10" s="1"/>
  <c r="BB444" i="10"/>
  <c r="AP444" i="10" s="1"/>
  <c r="BB443" i="10"/>
  <c r="AP443" i="10" s="1"/>
  <c r="BB442" i="10"/>
  <c r="AP442" i="10" s="1"/>
  <c r="BB441" i="10"/>
  <c r="AP441" i="10" s="1"/>
  <c r="BB440" i="10"/>
  <c r="AP440" i="10" s="1"/>
  <c r="BB439" i="10"/>
  <c r="AP439" i="10" s="1"/>
  <c r="BB438" i="10"/>
  <c r="AP438" i="10" s="1"/>
  <c r="BB437" i="10"/>
  <c r="AP437" i="10" s="1"/>
  <c r="BB436" i="10"/>
  <c r="AP436" i="10" s="1"/>
  <c r="BB435" i="10"/>
  <c r="AP435" i="10" s="1"/>
  <c r="BB434" i="10"/>
  <c r="AP434" i="10" s="1"/>
  <c r="BB433" i="10"/>
  <c r="AP433" i="10" s="1"/>
  <c r="BB432" i="10"/>
  <c r="AP432" i="10" s="1"/>
  <c r="BB431" i="10"/>
  <c r="AP431" i="10" s="1"/>
  <c r="BB430" i="10"/>
  <c r="AP430" i="10" s="1"/>
  <c r="BB429" i="10"/>
  <c r="AP429" i="10" s="1"/>
  <c r="BB428" i="10"/>
  <c r="AP428" i="10" s="1"/>
  <c r="BB427" i="10"/>
  <c r="AP427" i="10" s="1"/>
  <c r="BB426" i="10"/>
  <c r="AP426" i="10" s="1"/>
  <c r="BB425" i="10"/>
  <c r="AP425" i="10" s="1"/>
  <c r="BB424" i="10"/>
  <c r="AP424" i="10" s="1"/>
  <c r="BB423" i="10"/>
  <c r="AP423" i="10" s="1"/>
  <c r="BB422" i="10"/>
  <c r="AP422" i="10" s="1"/>
  <c r="BB421" i="10"/>
  <c r="AP421" i="10" s="1"/>
  <c r="BB420" i="10"/>
  <c r="AP420" i="10" s="1"/>
  <c r="BB419" i="10"/>
  <c r="AP419" i="10" s="1"/>
  <c r="BB418" i="10"/>
  <c r="AP418" i="10" s="1"/>
  <c r="BB417" i="10"/>
  <c r="AP417" i="10" s="1"/>
  <c r="BB416" i="10"/>
  <c r="AP416" i="10" s="1"/>
  <c r="BB415" i="10"/>
  <c r="AP415" i="10" s="1"/>
  <c r="BB414" i="10"/>
  <c r="AP414" i="10" s="1"/>
  <c r="BB413" i="10"/>
  <c r="AP413" i="10" s="1"/>
  <c r="BB412" i="10"/>
  <c r="AP412" i="10" s="1"/>
  <c r="BB411" i="10"/>
  <c r="AP411" i="10" s="1"/>
  <c r="BB410" i="10"/>
  <c r="AP410" i="10" s="1"/>
  <c r="BB409" i="10"/>
  <c r="AP409" i="10" s="1"/>
  <c r="BB408" i="10"/>
  <c r="AP408" i="10" s="1"/>
  <c r="BB407" i="10"/>
  <c r="AP407" i="10" s="1"/>
  <c r="BB406" i="10"/>
  <c r="AP406" i="10" s="1"/>
  <c r="BB405" i="10"/>
  <c r="AP405" i="10" s="1"/>
  <c r="BB404" i="10"/>
  <c r="AP404" i="10" s="1"/>
  <c r="BB403" i="10"/>
  <c r="AP403" i="10" s="1"/>
  <c r="BB402" i="10"/>
  <c r="AP402" i="10" s="1"/>
  <c r="BB401" i="10"/>
  <c r="AP401" i="10" s="1"/>
  <c r="BB400" i="10"/>
  <c r="AP400" i="10" s="1"/>
  <c r="BB399" i="10"/>
  <c r="AP399" i="10" s="1"/>
  <c r="BB398" i="10"/>
  <c r="AP398" i="10" s="1"/>
  <c r="BB397" i="10"/>
  <c r="AP397" i="10" s="1"/>
  <c r="BB396" i="10"/>
  <c r="AP396" i="10" s="1"/>
  <c r="BB395" i="10"/>
  <c r="AP395" i="10" s="1"/>
  <c r="BB394" i="10"/>
  <c r="AP394" i="10" s="1"/>
  <c r="BB393" i="10"/>
  <c r="AP393" i="10" s="1"/>
  <c r="BB392" i="10"/>
  <c r="AP392" i="10" s="1"/>
  <c r="BB391" i="10"/>
  <c r="AP391" i="10" s="1"/>
  <c r="BB390" i="10"/>
  <c r="AP390" i="10" s="1"/>
  <c r="BB389" i="10"/>
  <c r="AP389" i="10" s="1"/>
  <c r="BB388" i="10"/>
  <c r="AP388" i="10" s="1"/>
  <c r="BB387" i="10"/>
  <c r="AP387" i="10" s="1"/>
  <c r="BB386" i="10"/>
  <c r="AP386" i="10" s="1"/>
  <c r="BB385" i="10"/>
  <c r="AP385" i="10" s="1"/>
  <c r="BB384" i="10"/>
  <c r="AP384" i="10" s="1"/>
  <c r="BB383" i="10"/>
  <c r="AP383" i="10" s="1"/>
  <c r="BB382" i="10"/>
  <c r="AP382" i="10" s="1"/>
  <c r="BB381" i="10"/>
  <c r="AP381" i="10" s="1"/>
  <c r="BB380" i="10"/>
  <c r="AP380" i="10" s="1"/>
  <c r="BB379" i="10"/>
  <c r="AP379" i="10" s="1"/>
  <c r="BB378" i="10"/>
  <c r="AP378" i="10" s="1"/>
  <c r="BB377" i="10"/>
  <c r="AP377" i="10" s="1"/>
  <c r="BB376" i="10"/>
  <c r="AP376" i="10" s="1"/>
  <c r="BB375" i="10"/>
  <c r="AP375" i="10" s="1"/>
  <c r="BB374" i="10"/>
  <c r="AP374" i="10" s="1"/>
  <c r="BB373" i="10"/>
  <c r="AP373" i="10" s="1"/>
  <c r="BB372" i="10"/>
  <c r="AP372" i="10" s="1"/>
  <c r="BB371" i="10"/>
  <c r="AP371" i="10" s="1"/>
  <c r="BB370" i="10"/>
  <c r="AP370" i="10" s="1"/>
  <c r="BB369" i="10"/>
  <c r="AP369" i="10" s="1"/>
  <c r="BB368" i="10"/>
  <c r="AP368" i="10" s="1"/>
  <c r="BB367" i="10"/>
  <c r="AP367" i="10" s="1"/>
  <c r="BB366" i="10"/>
  <c r="AP366" i="10" s="1"/>
  <c r="BB365" i="10"/>
  <c r="AP365" i="10" s="1"/>
  <c r="BB364" i="10"/>
  <c r="AP364" i="10" s="1"/>
  <c r="BB363" i="10"/>
  <c r="AP363" i="10" s="1"/>
  <c r="BB362" i="10"/>
  <c r="AP362" i="10" s="1"/>
  <c r="BB361" i="10"/>
  <c r="AP361" i="10" s="1"/>
  <c r="BB360" i="10"/>
  <c r="AP360" i="10" s="1"/>
  <c r="BB359" i="10"/>
  <c r="AP359" i="10" s="1"/>
  <c r="BB358" i="10"/>
  <c r="AP358" i="10" s="1"/>
  <c r="BB357" i="10"/>
  <c r="AP357" i="10" s="1"/>
  <c r="BB356" i="10"/>
  <c r="AP356" i="10" s="1"/>
  <c r="BB355" i="10"/>
  <c r="AP355" i="10" s="1"/>
  <c r="BB354" i="10"/>
  <c r="AP354" i="10" s="1"/>
  <c r="BB353" i="10"/>
  <c r="AP353" i="10" s="1"/>
  <c r="BB352" i="10"/>
  <c r="AP352" i="10" s="1"/>
  <c r="BB351" i="10"/>
  <c r="AP351" i="10" s="1"/>
  <c r="BB350" i="10"/>
  <c r="AP350" i="10" s="1"/>
  <c r="BB349" i="10"/>
  <c r="AP349" i="10" s="1"/>
  <c r="BB348" i="10"/>
  <c r="AP348" i="10" s="1"/>
  <c r="BB347" i="10"/>
  <c r="AP347" i="10" s="1"/>
  <c r="BB346" i="10"/>
  <c r="AP346" i="10" s="1"/>
  <c r="BB345" i="10"/>
  <c r="AP345" i="10" s="1"/>
  <c r="BB344" i="10"/>
  <c r="AP344" i="10" s="1"/>
  <c r="BB343" i="10"/>
  <c r="AP343" i="10" s="1"/>
  <c r="BB342" i="10"/>
  <c r="AP342" i="10" s="1"/>
  <c r="BB341" i="10"/>
  <c r="AP341" i="10" s="1"/>
  <c r="BB340" i="10"/>
  <c r="AP340" i="10" s="1"/>
  <c r="BB339" i="10"/>
  <c r="AP339" i="10" s="1"/>
  <c r="BB338" i="10"/>
  <c r="AP338" i="10" s="1"/>
  <c r="BB337" i="10"/>
  <c r="AP337" i="10" s="1"/>
  <c r="BB336" i="10"/>
  <c r="AP336" i="10" s="1"/>
  <c r="BB335" i="10"/>
  <c r="AP335" i="10" s="1"/>
  <c r="BB334" i="10"/>
  <c r="AP334" i="10" s="1"/>
  <c r="BB333" i="10"/>
  <c r="AP333" i="10" s="1"/>
  <c r="BB332" i="10"/>
  <c r="AP332" i="10" s="1"/>
  <c r="BB331" i="10"/>
  <c r="AP331" i="10" s="1"/>
  <c r="BB330" i="10"/>
  <c r="AP330" i="10" s="1"/>
  <c r="BB329" i="10"/>
  <c r="AP329" i="10" s="1"/>
  <c r="BB328" i="10"/>
  <c r="AP328" i="10" s="1"/>
  <c r="BB327" i="10"/>
  <c r="AP327" i="10" s="1"/>
  <c r="BB326" i="10"/>
  <c r="AP326" i="10" s="1"/>
  <c r="BB325" i="10"/>
  <c r="AP325" i="10" s="1"/>
  <c r="BB324" i="10"/>
  <c r="AP324" i="10" s="1"/>
  <c r="BB323" i="10"/>
  <c r="AP323" i="10" s="1"/>
  <c r="BB322" i="10"/>
  <c r="AP322" i="10" s="1"/>
  <c r="BB321" i="10"/>
  <c r="AP321" i="10" s="1"/>
  <c r="BB320" i="10"/>
  <c r="AP320" i="10" s="1"/>
  <c r="BB319" i="10"/>
  <c r="AP319" i="10" s="1"/>
  <c r="BB318" i="10"/>
  <c r="AP318" i="10" s="1"/>
  <c r="BB317" i="10"/>
  <c r="AP317" i="10" s="1"/>
  <c r="BB316" i="10"/>
  <c r="AP316" i="10" s="1"/>
  <c r="BB315" i="10"/>
  <c r="AP315" i="10" s="1"/>
  <c r="BB314" i="10"/>
  <c r="AP314" i="10" s="1"/>
  <c r="BB313" i="10"/>
  <c r="AP313" i="10" s="1"/>
  <c r="BB312" i="10"/>
  <c r="AP312" i="10" s="1"/>
  <c r="BB311" i="10"/>
  <c r="AP311" i="10" s="1"/>
  <c r="BB310" i="10"/>
  <c r="AP310" i="10" s="1"/>
  <c r="BB309" i="10"/>
  <c r="AP309" i="10" s="1"/>
  <c r="BB308" i="10"/>
  <c r="AP308" i="10" s="1"/>
  <c r="BB307" i="10"/>
  <c r="AP307" i="10" s="1"/>
  <c r="BB306" i="10"/>
  <c r="AP306" i="10" s="1"/>
  <c r="BB305" i="10"/>
  <c r="AP305" i="10" s="1"/>
  <c r="BB304" i="10"/>
  <c r="AP304" i="10" s="1"/>
  <c r="BB303" i="10"/>
  <c r="AP303" i="10" s="1"/>
  <c r="BB302" i="10"/>
  <c r="AP302" i="10" s="1"/>
  <c r="BB301" i="10"/>
  <c r="AP301" i="10" s="1"/>
  <c r="BB300" i="10"/>
  <c r="AP300" i="10" s="1"/>
  <c r="BB299" i="10"/>
  <c r="AP299" i="10" s="1"/>
  <c r="BB298" i="10"/>
  <c r="AP298" i="10" s="1"/>
  <c r="BB297" i="10"/>
  <c r="AP297" i="10" s="1"/>
  <c r="BB296" i="10"/>
  <c r="AP296" i="10" s="1"/>
  <c r="BB295" i="10"/>
  <c r="AP295" i="10" s="1"/>
  <c r="BB294" i="10"/>
  <c r="AP294" i="10" s="1"/>
  <c r="BB293" i="10"/>
  <c r="AP293" i="10" s="1"/>
  <c r="BB292" i="10"/>
  <c r="AP292" i="10" s="1"/>
  <c r="BB291" i="10"/>
  <c r="AP291" i="10" s="1"/>
  <c r="BB290" i="10"/>
  <c r="AP290" i="10" s="1"/>
  <c r="BB289" i="10"/>
  <c r="AP289" i="10" s="1"/>
  <c r="BB288" i="10"/>
  <c r="AP288" i="10" s="1"/>
  <c r="BB287" i="10"/>
  <c r="AP287" i="10" s="1"/>
  <c r="BB286" i="10"/>
  <c r="AP286" i="10" s="1"/>
  <c r="BB285" i="10"/>
  <c r="AP285" i="10" s="1"/>
  <c r="BB284" i="10"/>
  <c r="AP284" i="10" s="1"/>
  <c r="BB283" i="10"/>
  <c r="AP283" i="10" s="1"/>
  <c r="BB282" i="10"/>
  <c r="AP282" i="10" s="1"/>
  <c r="BB281" i="10"/>
  <c r="AP281" i="10" s="1"/>
  <c r="BB280" i="10"/>
  <c r="AP280" i="10" s="1"/>
  <c r="BB279" i="10"/>
  <c r="AP279" i="10" s="1"/>
  <c r="BB278" i="10"/>
  <c r="AP278" i="10" s="1"/>
  <c r="BB277" i="10"/>
  <c r="AP277" i="10" s="1"/>
  <c r="BB276" i="10"/>
  <c r="AP276" i="10" s="1"/>
  <c r="BB275" i="10"/>
  <c r="AP275" i="10" s="1"/>
  <c r="BB274" i="10"/>
  <c r="AP274" i="10" s="1"/>
  <c r="BB273" i="10"/>
  <c r="AP273" i="10" s="1"/>
  <c r="BB272" i="10"/>
  <c r="AP272" i="10" s="1"/>
  <c r="BB271" i="10"/>
  <c r="AP271" i="10" s="1"/>
  <c r="BB270" i="10"/>
  <c r="AP270" i="10" s="1"/>
  <c r="BB269" i="10"/>
  <c r="AP269" i="10" s="1"/>
  <c r="BB268" i="10"/>
  <c r="AP268" i="10" s="1"/>
  <c r="BB267" i="10"/>
  <c r="AP267" i="10" s="1"/>
  <c r="BB266" i="10"/>
  <c r="AP266" i="10" s="1"/>
  <c r="BB265" i="10"/>
  <c r="AP265" i="10" s="1"/>
  <c r="BB264" i="10"/>
  <c r="AP264" i="10" s="1"/>
  <c r="BB263" i="10"/>
  <c r="AP263" i="10" s="1"/>
  <c r="BB262" i="10"/>
  <c r="AP262" i="10" s="1"/>
  <c r="BB261" i="10"/>
  <c r="AP261" i="10" s="1"/>
  <c r="BB260" i="10"/>
  <c r="AP260" i="10" s="1"/>
  <c r="BB259" i="10"/>
  <c r="AP259" i="10" s="1"/>
  <c r="BB258" i="10"/>
  <c r="AP258" i="10" s="1"/>
  <c r="BB257" i="10"/>
  <c r="AP257" i="10" s="1"/>
  <c r="BB256" i="10"/>
  <c r="AP256" i="10" s="1"/>
  <c r="BB255" i="10"/>
  <c r="AP255" i="10" s="1"/>
  <c r="BB254" i="10"/>
  <c r="AP254" i="10" s="1"/>
  <c r="BB253" i="10"/>
  <c r="AP253" i="10" s="1"/>
  <c r="BB252" i="10"/>
  <c r="AP252" i="10" s="1"/>
  <c r="BB251" i="10"/>
  <c r="AP251" i="10" s="1"/>
  <c r="BB250" i="10"/>
  <c r="AP250" i="10" s="1"/>
  <c r="BB249" i="10"/>
  <c r="AP249" i="10" s="1"/>
  <c r="BB248" i="10"/>
  <c r="AP248" i="10" s="1"/>
  <c r="BB247" i="10"/>
  <c r="AP247" i="10" s="1"/>
  <c r="BB246" i="10"/>
  <c r="AP246" i="10" s="1"/>
  <c r="BB245" i="10"/>
  <c r="AP245" i="10" s="1"/>
  <c r="BB244" i="10"/>
  <c r="AP244" i="10" s="1"/>
  <c r="BB243" i="10"/>
  <c r="AP243" i="10" s="1"/>
  <c r="BB242" i="10"/>
  <c r="AP242" i="10" s="1"/>
  <c r="BB241" i="10"/>
  <c r="AP241" i="10" s="1"/>
  <c r="BB240" i="10"/>
  <c r="AP240" i="10" s="1"/>
  <c r="BB239" i="10"/>
  <c r="AP239" i="10" s="1"/>
  <c r="BB238" i="10"/>
  <c r="AP238" i="10" s="1"/>
  <c r="BB237" i="10"/>
  <c r="AP237" i="10" s="1"/>
  <c r="BB236" i="10"/>
  <c r="AP236" i="10" s="1"/>
  <c r="BB235" i="10"/>
  <c r="AP235" i="10" s="1"/>
  <c r="BB234" i="10"/>
  <c r="AP234" i="10" s="1"/>
  <c r="BB233" i="10"/>
  <c r="AP233" i="10" s="1"/>
  <c r="BB232" i="10"/>
  <c r="AP232" i="10" s="1"/>
  <c r="BB231" i="10"/>
  <c r="AP231" i="10" s="1"/>
  <c r="BB230" i="10"/>
  <c r="AP230" i="10" s="1"/>
  <c r="BB229" i="10"/>
  <c r="AP229" i="10" s="1"/>
  <c r="BB228" i="10"/>
  <c r="AP228" i="10" s="1"/>
  <c r="BB227" i="10"/>
  <c r="AP227" i="10" s="1"/>
  <c r="BB226" i="10"/>
  <c r="AP226" i="10" s="1"/>
  <c r="BB225" i="10"/>
  <c r="AP225" i="10" s="1"/>
  <c r="BB224" i="10"/>
  <c r="AP224" i="10" s="1"/>
  <c r="BB223" i="10"/>
  <c r="AP223" i="10" s="1"/>
  <c r="BB222" i="10"/>
  <c r="AP222" i="10" s="1"/>
  <c r="BB221" i="10"/>
  <c r="AP221" i="10" s="1"/>
  <c r="BB220" i="10"/>
  <c r="AP220" i="10" s="1"/>
  <c r="BB219" i="10"/>
  <c r="AP219" i="10" s="1"/>
  <c r="BB218" i="10"/>
  <c r="AP218" i="10" s="1"/>
  <c r="BB217" i="10"/>
  <c r="AP217" i="10" s="1"/>
  <c r="BB216" i="10"/>
  <c r="AP216" i="10" s="1"/>
  <c r="BB215" i="10"/>
  <c r="AP215" i="10" s="1"/>
  <c r="BB214" i="10"/>
  <c r="AP214" i="10" s="1"/>
  <c r="BB213" i="10"/>
  <c r="AP213" i="10" s="1"/>
  <c r="BB212" i="10"/>
  <c r="AP212" i="10" s="1"/>
  <c r="BB211" i="10"/>
  <c r="AP211" i="10" s="1"/>
  <c r="BB210" i="10"/>
  <c r="AP210" i="10" s="1"/>
  <c r="BB209" i="10"/>
  <c r="AP209" i="10" s="1"/>
  <c r="BB208" i="10"/>
  <c r="AP208" i="10" s="1"/>
  <c r="BB207" i="10"/>
  <c r="AP207" i="10" s="1"/>
  <c r="BB206" i="10"/>
  <c r="AP206" i="10" s="1"/>
  <c r="BB205" i="10"/>
  <c r="AP205" i="10" s="1"/>
  <c r="BB204" i="10"/>
  <c r="AP204" i="10" s="1"/>
  <c r="BB203" i="10"/>
  <c r="AP203" i="10" s="1"/>
  <c r="BB202" i="10"/>
  <c r="AP202" i="10" s="1"/>
  <c r="BB201" i="10"/>
  <c r="AP201" i="10" s="1"/>
  <c r="BB200" i="10"/>
  <c r="AP200" i="10" s="1"/>
  <c r="BB199" i="10"/>
  <c r="AP199" i="10" s="1"/>
  <c r="BB198" i="10"/>
  <c r="AP198" i="10" s="1"/>
  <c r="BB197" i="10"/>
  <c r="AP197" i="10" s="1"/>
  <c r="BB196" i="10"/>
  <c r="AP196" i="10" s="1"/>
  <c r="BB195" i="10"/>
  <c r="AP195" i="10" s="1"/>
  <c r="BB194" i="10"/>
  <c r="AP194" i="10" s="1"/>
  <c r="BB193" i="10"/>
  <c r="AP193" i="10" s="1"/>
  <c r="BB192" i="10"/>
  <c r="AP192" i="10" s="1"/>
  <c r="BB191" i="10"/>
  <c r="AP191" i="10" s="1"/>
  <c r="BB190" i="10"/>
  <c r="AP190" i="10" s="1"/>
  <c r="BB189" i="10"/>
  <c r="AP189" i="10" s="1"/>
  <c r="BB188" i="10"/>
  <c r="AP188" i="10" s="1"/>
  <c r="BB187" i="10"/>
  <c r="AP187" i="10" s="1"/>
  <c r="BB186" i="10"/>
  <c r="AP186" i="10" s="1"/>
  <c r="BB185" i="10"/>
  <c r="AP185" i="10" s="1"/>
  <c r="BB184" i="10"/>
  <c r="AP184" i="10" s="1"/>
  <c r="BB183" i="10"/>
  <c r="AP183" i="10" s="1"/>
  <c r="BB182" i="10"/>
  <c r="AP182" i="10" s="1"/>
  <c r="BB181" i="10"/>
  <c r="AP181" i="10" s="1"/>
  <c r="BB180" i="10"/>
  <c r="AP180" i="10" s="1"/>
  <c r="BB179" i="10"/>
  <c r="AP179" i="10" s="1"/>
  <c r="BB178" i="10"/>
  <c r="AP178" i="10" s="1"/>
  <c r="BB177" i="10"/>
  <c r="AP177" i="10" s="1"/>
  <c r="BB176" i="10"/>
  <c r="AP176" i="10" s="1"/>
  <c r="BB175" i="10"/>
  <c r="AP175" i="10" s="1"/>
  <c r="BB174" i="10"/>
  <c r="AP174" i="10" s="1"/>
  <c r="BB173" i="10"/>
  <c r="AP173" i="10" s="1"/>
  <c r="BB172" i="10"/>
  <c r="AP172" i="10" s="1"/>
  <c r="BB171" i="10"/>
  <c r="AP171" i="10" s="1"/>
  <c r="BB170" i="10"/>
  <c r="AP170" i="10" s="1"/>
  <c r="BB169" i="10"/>
  <c r="AP169" i="10" s="1"/>
  <c r="BB168" i="10"/>
  <c r="AP168" i="10" s="1"/>
  <c r="BB167" i="10"/>
  <c r="AP167" i="10" s="1"/>
  <c r="BB166" i="10"/>
  <c r="AP166" i="10" s="1"/>
  <c r="BB165" i="10"/>
  <c r="AP165" i="10" s="1"/>
  <c r="BB164" i="10"/>
  <c r="AP164" i="10" s="1"/>
  <c r="BB163" i="10"/>
  <c r="AP163" i="10" s="1"/>
  <c r="BB162" i="10"/>
  <c r="AP162" i="10" s="1"/>
  <c r="BB161" i="10"/>
  <c r="AP161" i="10" s="1"/>
  <c r="BB160" i="10"/>
  <c r="AP160" i="10" s="1"/>
  <c r="BB159" i="10"/>
  <c r="AP159" i="10" s="1"/>
  <c r="BB158" i="10"/>
  <c r="AP158" i="10" s="1"/>
  <c r="BB157" i="10"/>
  <c r="AP157" i="10" s="1"/>
  <c r="BB156" i="10"/>
  <c r="AP156" i="10" s="1"/>
  <c r="BB155" i="10"/>
  <c r="AP155" i="10" s="1"/>
  <c r="BB154" i="10"/>
  <c r="AP154" i="10" s="1"/>
  <c r="BB153" i="10"/>
  <c r="AP153" i="10" s="1"/>
  <c r="BB152" i="10"/>
  <c r="AP152" i="10" s="1"/>
  <c r="BB151" i="10"/>
  <c r="AP151" i="10" s="1"/>
  <c r="BB150" i="10"/>
  <c r="AP150" i="10" s="1"/>
  <c r="BB149" i="10"/>
  <c r="AP149" i="10" s="1"/>
  <c r="BB148" i="10"/>
  <c r="AP148" i="10" s="1"/>
  <c r="BB147" i="10"/>
  <c r="AP147" i="10" s="1"/>
  <c r="BB146" i="10"/>
  <c r="AP146" i="10" s="1"/>
  <c r="BB145" i="10"/>
  <c r="AP145" i="10" s="1"/>
  <c r="BB144" i="10"/>
  <c r="AP144" i="10" s="1"/>
  <c r="BB143" i="10"/>
  <c r="AP143" i="10" s="1"/>
  <c r="BB142" i="10"/>
  <c r="AP142" i="10" s="1"/>
  <c r="BB141" i="10"/>
  <c r="AP141" i="10" s="1"/>
  <c r="BB140" i="10"/>
  <c r="AP140" i="10" s="1"/>
  <c r="BB139" i="10"/>
  <c r="AP139" i="10" s="1"/>
  <c r="BB138" i="10"/>
  <c r="AP138" i="10" s="1"/>
  <c r="BB137" i="10"/>
  <c r="AP137" i="10" s="1"/>
  <c r="BB136" i="10"/>
  <c r="AP136" i="10" s="1"/>
  <c r="BB135" i="10"/>
  <c r="AP135" i="10" s="1"/>
  <c r="BB134" i="10"/>
  <c r="AP134" i="10" s="1"/>
  <c r="BB133" i="10"/>
  <c r="AP133" i="10" s="1"/>
  <c r="BB132" i="10"/>
  <c r="AP132" i="10" s="1"/>
  <c r="BB131" i="10"/>
  <c r="AP131" i="10" s="1"/>
  <c r="BB130" i="10"/>
  <c r="AP130" i="10" s="1"/>
  <c r="BB129" i="10"/>
  <c r="AP129" i="10" s="1"/>
  <c r="BB128" i="10"/>
  <c r="AP128" i="10" s="1"/>
  <c r="BB127" i="10"/>
  <c r="AP127" i="10" s="1"/>
  <c r="BB126" i="10"/>
  <c r="AP126" i="10" s="1"/>
  <c r="BB125" i="10"/>
  <c r="AP125" i="10" s="1"/>
  <c r="BB124" i="10"/>
  <c r="AP124" i="10" s="1"/>
  <c r="BB123" i="10"/>
  <c r="AP123" i="10" s="1"/>
  <c r="BB122" i="10"/>
  <c r="AP122" i="10" s="1"/>
  <c r="BB121" i="10"/>
  <c r="AP121" i="10" s="1"/>
  <c r="BB120" i="10"/>
  <c r="AP120" i="10" s="1"/>
  <c r="BB119" i="10"/>
  <c r="AP119" i="10" s="1"/>
  <c r="BB118" i="10"/>
  <c r="AP118" i="10" s="1"/>
  <c r="BB117" i="10"/>
  <c r="AP117" i="10" s="1"/>
  <c r="BB116" i="10"/>
  <c r="AP116" i="10" s="1"/>
  <c r="BB115" i="10"/>
  <c r="AP115" i="10" s="1"/>
  <c r="BB114" i="10"/>
  <c r="AP114" i="10" s="1"/>
  <c r="BB113" i="10"/>
  <c r="AP113" i="10" s="1"/>
  <c r="BB112" i="10"/>
  <c r="AP112" i="10" s="1"/>
  <c r="BB111" i="10"/>
  <c r="AP111" i="10" s="1"/>
  <c r="BB110" i="10"/>
  <c r="AP110" i="10" s="1"/>
  <c r="BB109" i="10"/>
  <c r="AP109" i="10" s="1"/>
  <c r="BB108" i="10"/>
  <c r="AP108" i="10" s="1"/>
  <c r="BB107" i="10"/>
  <c r="AP107" i="10" s="1"/>
  <c r="BB106" i="10"/>
  <c r="AP106" i="10" s="1"/>
  <c r="BB105" i="10"/>
  <c r="AP105" i="10" s="1"/>
  <c r="BB104" i="10"/>
  <c r="AP104" i="10" s="1"/>
  <c r="BB103" i="10"/>
  <c r="AP103" i="10" s="1"/>
  <c r="BB102" i="10"/>
  <c r="AP102" i="10" s="1"/>
  <c r="BB101" i="10"/>
  <c r="AP101" i="10" s="1"/>
  <c r="BB100" i="10"/>
  <c r="AP100" i="10" s="1"/>
  <c r="BB99" i="10"/>
  <c r="AP99" i="10" s="1"/>
  <c r="BB98" i="10"/>
  <c r="AP98" i="10" s="1"/>
  <c r="BB97" i="10"/>
  <c r="AP97" i="10" s="1"/>
  <c r="BB96" i="10"/>
  <c r="AP96" i="10" s="1"/>
  <c r="BB95" i="10"/>
  <c r="AP95" i="10" s="1"/>
  <c r="BB94" i="10"/>
  <c r="AP94" i="10" s="1"/>
  <c r="BB93" i="10"/>
  <c r="AP93" i="10" s="1"/>
  <c r="BB92" i="10"/>
  <c r="AP92" i="10" s="1"/>
  <c r="BB91" i="10"/>
  <c r="AP91" i="10" s="1"/>
  <c r="BB90" i="10"/>
  <c r="AP90" i="10" s="1"/>
  <c r="BB89" i="10"/>
  <c r="AP89" i="10" s="1"/>
  <c r="BB88" i="10"/>
  <c r="AP88" i="10" s="1"/>
  <c r="BB87" i="10"/>
  <c r="AP87" i="10" s="1"/>
  <c r="BB86" i="10"/>
  <c r="AP86" i="10" s="1"/>
  <c r="BB85" i="10"/>
  <c r="AP85" i="10" s="1"/>
  <c r="BB84" i="10"/>
  <c r="AP84" i="10" s="1"/>
  <c r="BB83" i="10"/>
  <c r="AP83" i="10" s="1"/>
  <c r="BB82" i="10"/>
  <c r="AP82" i="10" s="1"/>
  <c r="BB81" i="10"/>
  <c r="AP81" i="10" s="1"/>
  <c r="BB80" i="10"/>
  <c r="AP80" i="10" s="1"/>
  <c r="BB79" i="10"/>
  <c r="AP79" i="10" s="1"/>
  <c r="BB78" i="10"/>
  <c r="AP78" i="10" s="1"/>
  <c r="BB77" i="10"/>
  <c r="AP77" i="10" s="1"/>
  <c r="BB76" i="10"/>
  <c r="AP76" i="10" s="1"/>
  <c r="BB75" i="10"/>
  <c r="AP75" i="10" s="1"/>
  <c r="BB74" i="10"/>
  <c r="AP74" i="10" s="1"/>
  <c r="BB73" i="10"/>
  <c r="AP73" i="10" s="1"/>
  <c r="BB72" i="10"/>
  <c r="AP72" i="10" s="1"/>
  <c r="BB71" i="10"/>
  <c r="AP71" i="10" s="1"/>
  <c r="BB70" i="10"/>
  <c r="AP70" i="10" s="1"/>
  <c r="BB69" i="10"/>
  <c r="AP69" i="10" s="1"/>
  <c r="BB68" i="10"/>
  <c r="AP68" i="10" s="1"/>
  <c r="BB67" i="10"/>
  <c r="AP67" i="10" s="1"/>
  <c r="BB66" i="10"/>
  <c r="AP66" i="10" s="1"/>
  <c r="BB65" i="10"/>
  <c r="AP65" i="10" s="1"/>
  <c r="BB64" i="10"/>
  <c r="AP64" i="10" s="1"/>
  <c r="BB63" i="10"/>
  <c r="AP63" i="10" s="1"/>
  <c r="BB62" i="10"/>
  <c r="AP62" i="10" s="1"/>
  <c r="BB61" i="10"/>
  <c r="AP61" i="10" s="1"/>
  <c r="BB60" i="10"/>
  <c r="AP60" i="10" s="1"/>
  <c r="BB59" i="10"/>
  <c r="AP59" i="10" s="1"/>
  <c r="BB58" i="10"/>
  <c r="AP58" i="10" s="1"/>
  <c r="BB57" i="10"/>
  <c r="AP57" i="10" s="1"/>
  <c r="BB56" i="10"/>
  <c r="AP56" i="10" s="1"/>
  <c r="BB55" i="10"/>
  <c r="AP55" i="10" s="1"/>
  <c r="BB54" i="10"/>
  <c r="AP54" i="10" s="1"/>
  <c r="BB53" i="10"/>
  <c r="AP53" i="10" s="1"/>
  <c r="BB52" i="10"/>
  <c r="AP52" i="10" s="1"/>
  <c r="BB51" i="10"/>
  <c r="AP51" i="10" s="1"/>
  <c r="BB50" i="10"/>
  <c r="AP50" i="10" s="1"/>
  <c r="BB49" i="10"/>
  <c r="AP49" i="10" s="1"/>
  <c r="BB48" i="10"/>
  <c r="AP48" i="10" s="1"/>
  <c r="BB47" i="10"/>
  <c r="AP47" i="10" s="1"/>
  <c r="BB46" i="10"/>
  <c r="AP46" i="10" s="1"/>
  <c r="BB45" i="10"/>
  <c r="AP45" i="10" s="1"/>
  <c r="BB44" i="10"/>
  <c r="AP44" i="10" s="1"/>
  <c r="BB43" i="10"/>
  <c r="AP43" i="10" s="1"/>
  <c r="BB42" i="10"/>
  <c r="AP42" i="10" s="1"/>
  <c r="BB41" i="10"/>
  <c r="AP41" i="10" s="1"/>
  <c r="BB40" i="10"/>
  <c r="AP40" i="10" s="1"/>
  <c r="BB39" i="10"/>
  <c r="AP39" i="10" s="1"/>
  <c r="BB38" i="10"/>
  <c r="AP38" i="10" s="1"/>
  <c r="BB37" i="10"/>
  <c r="AP37" i="10" s="1"/>
  <c r="BB36" i="10"/>
  <c r="AP36" i="10" s="1"/>
  <c r="BB35" i="10"/>
  <c r="AP35" i="10" s="1"/>
  <c r="BB34" i="10"/>
  <c r="AP34" i="10" s="1"/>
  <c r="BB33" i="10"/>
  <c r="AP33" i="10" s="1"/>
  <c r="BB32" i="10"/>
  <c r="AP32" i="10" s="1"/>
  <c r="BB31" i="10"/>
  <c r="AP31" i="10" s="1"/>
  <c r="BB30" i="10"/>
  <c r="AP30" i="10" s="1"/>
  <c r="BB29" i="10"/>
  <c r="AP29" i="10" s="1"/>
  <c r="BB28" i="10"/>
  <c r="AP28" i="10" s="1"/>
  <c r="BB27" i="10"/>
  <c r="AP27" i="10" s="1"/>
  <c r="BB26" i="10"/>
  <c r="AP26" i="10" s="1"/>
  <c r="BB25" i="10"/>
  <c r="AP25" i="10" s="1"/>
  <c r="BB24" i="10"/>
  <c r="AP24" i="10" s="1"/>
  <c r="BB23" i="10"/>
  <c r="AP23" i="10" s="1"/>
  <c r="BB22" i="10"/>
  <c r="AP22" i="10" s="1"/>
  <c r="BB21" i="10"/>
  <c r="AP21" i="10" s="1"/>
  <c r="BB20" i="10"/>
  <c r="AP20" i="10" s="1"/>
  <c r="BB19" i="10"/>
  <c r="AP19" i="10" s="1"/>
  <c r="BB18" i="10"/>
  <c r="AP18" i="10" s="1"/>
  <c r="BB17" i="10"/>
  <c r="AP17" i="10" s="1"/>
  <c r="BB16" i="10"/>
  <c r="AP16" i="10" s="1"/>
  <c r="BB15" i="10"/>
  <c r="AP15" i="10" s="1"/>
  <c r="BB14" i="10"/>
  <c r="AP14" i="10" s="1"/>
  <c r="BB13" i="10"/>
  <c r="AP13" i="10" s="1"/>
  <c r="BB12" i="10"/>
  <c r="AP12" i="10" s="1"/>
  <c r="BB11" i="10"/>
  <c r="AP11" i="10" s="1"/>
  <c r="BB10" i="10"/>
  <c r="AP10" i="10" s="1"/>
  <c r="BB9" i="10"/>
  <c r="AP9" i="10" s="1"/>
  <c r="BB8" i="10"/>
  <c r="AP8" i="10" s="1"/>
  <c r="BB7" i="10"/>
  <c r="AP7" i="10" s="1"/>
  <c r="BB6" i="10"/>
  <c r="AP6" i="10" s="1"/>
  <c r="BB5" i="10"/>
  <c r="AP5" i="10" s="1"/>
  <c r="AC50" i="11" l="1"/>
  <c r="AJ50" i="11"/>
  <c r="AQ50" i="11"/>
  <c r="N11" i="4" l="1"/>
  <c r="M11" i="4"/>
  <c r="L11" i="4"/>
  <c r="K11" i="4"/>
  <c r="J11" i="4"/>
  <c r="I11" i="4"/>
  <c r="I12" i="4" s="1"/>
  <c r="J12" i="4" s="1"/>
  <c r="E6" i="4"/>
  <c r="D6" i="4"/>
  <c r="C6" i="4"/>
  <c r="Y195" i="10" l="1"/>
  <c r="Y477" i="10"/>
  <c r="Y120" i="10"/>
  <c r="Y5" i="10"/>
  <c r="Y6" i="10"/>
  <c r="Y7" i="10"/>
  <c r="Y8" i="10"/>
  <c r="Y9" i="10"/>
  <c r="Y10" i="10"/>
  <c r="Y11" i="10"/>
  <c r="Y12" i="10"/>
  <c r="Y13" i="10"/>
  <c r="Y14" i="10"/>
  <c r="Y15" i="10"/>
  <c r="Y16" i="10"/>
  <c r="Y17" i="10"/>
  <c r="Y18" i="10"/>
  <c r="Y19" i="10"/>
  <c r="Y20" i="10"/>
  <c r="Y21" i="10"/>
  <c r="Y22" i="10"/>
  <c r="Y23" i="10"/>
  <c r="Y24" i="10"/>
  <c r="Y25" i="10"/>
  <c r="Y26" i="10"/>
  <c r="Y27" i="10"/>
  <c r="Y28" i="10"/>
  <c r="Y29" i="10"/>
  <c r="Y30" i="10"/>
  <c r="Y31" i="10"/>
  <c r="Y32" i="10"/>
  <c r="Y33" i="10"/>
  <c r="Y34" i="10"/>
  <c r="Y35" i="10"/>
  <c r="Y36" i="10"/>
  <c r="Y37" i="10"/>
  <c r="Y38" i="10"/>
  <c r="Y39" i="10"/>
  <c r="Y40" i="10"/>
  <c r="Y41" i="10"/>
  <c r="Y42" i="10"/>
  <c r="Y43" i="10"/>
  <c r="Y44" i="10"/>
  <c r="Y45" i="10"/>
  <c r="Y46" i="10"/>
  <c r="Y47" i="10"/>
  <c r="Y48" i="10"/>
  <c r="Y49" i="10"/>
  <c r="Y50" i="10"/>
  <c r="Y51" i="10"/>
  <c r="Y52" i="10"/>
  <c r="Y53" i="10"/>
  <c r="Y54" i="10"/>
  <c r="Y55" i="10"/>
  <c r="Y56" i="10"/>
  <c r="Y57" i="10"/>
  <c r="Y58" i="10"/>
  <c r="Y59" i="10"/>
  <c r="Y60" i="10"/>
  <c r="Y61" i="10"/>
  <c r="Y62" i="10"/>
  <c r="Y63" i="10"/>
  <c r="Y64" i="10"/>
  <c r="Y65" i="10"/>
  <c r="Y66" i="10"/>
  <c r="Y67" i="10"/>
  <c r="Y68" i="10"/>
  <c r="Y69" i="10"/>
  <c r="Y70" i="10"/>
  <c r="Y71" i="10"/>
  <c r="Y72" i="10"/>
  <c r="Y73" i="10"/>
  <c r="Y74" i="10"/>
  <c r="Y75" i="10"/>
  <c r="Y76" i="10"/>
  <c r="Y77" i="10"/>
  <c r="Y78" i="10"/>
  <c r="Y79" i="10"/>
  <c r="Y80" i="10"/>
  <c r="Y81" i="10"/>
  <c r="Y83" i="10"/>
  <c r="Y84" i="10"/>
  <c r="Y85" i="10"/>
  <c r="Y86" i="10"/>
  <c r="Y87" i="10"/>
  <c r="Y88" i="10"/>
  <c r="Y89" i="10"/>
  <c r="Y90" i="10"/>
  <c r="Y91" i="10"/>
  <c r="Y92" i="10"/>
  <c r="Y93" i="10"/>
  <c r="Y94" i="10"/>
  <c r="Y95" i="10"/>
  <c r="Y96" i="10"/>
  <c r="Y97" i="10"/>
  <c r="Y98" i="10"/>
  <c r="Y99" i="10"/>
  <c r="Y100" i="10"/>
  <c r="Y101" i="10"/>
  <c r="Y102" i="10"/>
  <c r="Y103" i="10"/>
  <c r="Y104" i="10"/>
  <c r="Y105" i="10"/>
  <c r="Y106" i="10"/>
  <c r="Y107" i="10"/>
  <c r="Y108" i="10"/>
  <c r="Y109" i="10"/>
  <c r="Y110" i="10"/>
  <c r="Y111" i="10"/>
  <c r="Y112" i="10"/>
  <c r="Y113" i="10"/>
  <c r="Y114" i="10"/>
  <c r="Y115" i="10"/>
  <c r="Y116" i="10"/>
  <c r="Y117" i="10"/>
  <c r="Y118" i="10"/>
  <c r="Y119" i="10"/>
  <c r="Y121" i="10"/>
  <c r="Y122" i="10"/>
  <c r="Y123" i="10"/>
  <c r="Y124" i="10"/>
  <c r="Y125" i="10"/>
  <c r="Y126" i="10"/>
  <c r="Y127" i="10"/>
  <c r="Y128" i="10"/>
  <c r="Y129" i="10"/>
  <c r="Y130" i="10"/>
  <c r="Y131" i="10"/>
  <c r="Y132" i="10"/>
  <c r="Y133" i="10"/>
  <c r="Y134" i="10"/>
  <c r="Y135" i="10"/>
  <c r="Y136" i="10"/>
  <c r="Y137" i="10"/>
  <c r="Y138" i="10"/>
  <c r="Y139" i="10"/>
  <c r="Y140" i="10"/>
  <c r="Y141" i="10"/>
  <c r="Y142" i="10"/>
  <c r="Y143" i="10"/>
  <c r="Y144" i="10"/>
  <c r="Y145" i="10"/>
  <c r="Y146" i="10"/>
  <c r="Y147" i="10"/>
  <c r="Y148" i="10"/>
  <c r="Y149" i="10"/>
  <c r="Y150" i="10"/>
  <c r="Y151" i="10"/>
  <c r="Y152" i="10"/>
  <c r="Y153" i="10"/>
  <c r="Y154" i="10"/>
  <c r="Y155" i="10"/>
  <c r="Y156" i="10"/>
  <c r="Y157" i="10"/>
  <c r="Y158" i="10"/>
  <c r="Y215" i="10"/>
  <c r="Y216" i="10"/>
  <c r="Y217" i="10"/>
  <c r="Y218" i="10"/>
  <c r="Y219" i="10"/>
  <c r="Y220" i="10"/>
  <c r="Y221" i="10"/>
  <c r="Y222" i="10"/>
  <c r="Y223" i="10"/>
  <c r="Y224" i="10"/>
  <c r="Y225" i="10"/>
  <c r="Y226" i="10"/>
  <c r="Y227" i="10"/>
  <c r="Y228" i="10"/>
  <c r="Y229" i="10"/>
  <c r="Y230" i="10"/>
  <c r="Y231" i="10"/>
  <c r="Y232" i="10"/>
  <c r="Y233" i="10"/>
  <c r="Y234" i="10"/>
  <c r="Y235" i="10"/>
  <c r="Y236" i="10"/>
  <c r="Y237" i="10"/>
  <c r="Y238" i="10"/>
  <c r="Y239" i="10"/>
  <c r="Y240" i="10"/>
  <c r="Y241" i="10"/>
  <c r="Y242" i="10"/>
  <c r="Y243" i="10"/>
  <c r="Y244" i="10"/>
  <c r="Y245" i="10"/>
  <c r="Y246" i="10"/>
  <c r="Y247" i="10"/>
  <c r="Y248" i="10"/>
  <c r="Y249" i="10"/>
  <c r="Y250" i="10"/>
  <c r="Y251" i="10"/>
  <c r="Y252" i="10"/>
  <c r="Y253" i="10"/>
  <c r="Y254" i="10"/>
  <c r="Y255" i="10"/>
  <c r="Y256" i="10"/>
  <c r="Y257" i="10"/>
  <c r="Y258" i="10"/>
  <c r="Y259" i="10"/>
  <c r="Y260" i="10"/>
  <c r="Y261" i="10"/>
  <c r="Y262" i="10"/>
  <c r="Y263" i="10"/>
  <c r="Y264" i="10"/>
  <c r="Y265" i="10"/>
  <c r="Y266" i="10"/>
  <c r="Y267" i="10"/>
  <c r="Y268" i="10"/>
  <c r="Y269" i="10"/>
  <c r="Y163" i="10"/>
  <c r="Y169" i="10"/>
  <c r="Y175" i="10"/>
  <c r="Y181" i="10"/>
  <c r="Y187" i="10"/>
  <c r="Y193" i="10"/>
  <c r="Y199" i="10"/>
  <c r="Y205" i="10"/>
  <c r="Y212" i="10"/>
  <c r="Y211" i="10"/>
  <c r="Y160" i="10"/>
  <c r="Y166" i="10"/>
  <c r="Y172" i="10"/>
  <c r="Y178" i="10"/>
  <c r="Y184" i="10"/>
  <c r="Y190" i="10"/>
  <c r="Y196" i="10"/>
  <c r="Y202" i="10"/>
  <c r="Y208" i="10"/>
  <c r="Y159" i="10"/>
  <c r="Y165" i="10"/>
  <c r="Y171" i="10"/>
  <c r="Y177" i="10"/>
  <c r="Y213" i="10"/>
  <c r="Y185" i="10"/>
  <c r="Y189" i="10"/>
  <c r="Y204" i="10"/>
  <c r="Y164" i="10"/>
  <c r="Y167" i="10"/>
  <c r="Y174" i="10"/>
  <c r="Y200" i="10"/>
  <c r="Y277" i="10"/>
  <c r="Y278" i="10"/>
  <c r="Y279" i="10"/>
  <c r="Y280" i="10"/>
  <c r="Y281" i="10"/>
  <c r="Y282" i="10"/>
  <c r="Y283" i="10"/>
  <c r="Y284" i="10"/>
  <c r="Y285" i="10"/>
  <c r="Y286" i="10"/>
  <c r="Y287" i="10"/>
  <c r="Y288" i="10"/>
  <c r="Y289" i="10"/>
  <c r="Y290" i="10"/>
  <c r="Y291" i="10"/>
  <c r="Y292" i="10"/>
  <c r="Y293" i="10"/>
  <c r="Y294" i="10"/>
  <c r="Y295" i="10"/>
  <c r="Y296" i="10"/>
  <c r="Y297" i="10"/>
  <c r="Y298" i="10"/>
  <c r="Y299" i="10"/>
  <c r="Y300" i="10"/>
  <c r="Y301" i="10"/>
  <c r="Y302" i="10"/>
  <c r="Y303" i="10"/>
  <c r="Y304" i="10"/>
  <c r="Y305" i="10"/>
  <c r="Y306" i="10"/>
  <c r="Y307" i="10"/>
  <c r="Y308" i="10"/>
  <c r="Y309" i="10"/>
  <c r="Y310" i="10"/>
  <c r="Y311" i="10"/>
  <c r="Y312" i="10"/>
  <c r="Y313" i="10"/>
  <c r="Y314" i="10"/>
  <c r="Y315" i="10"/>
  <c r="Y316" i="10"/>
  <c r="Y317" i="10"/>
  <c r="Y318" i="10"/>
  <c r="Y319" i="10"/>
  <c r="Y320" i="10"/>
  <c r="Y321" i="10"/>
  <c r="Y322" i="10"/>
  <c r="Y323" i="10"/>
  <c r="Y324" i="10"/>
  <c r="Y325" i="10"/>
  <c r="Y326" i="10"/>
  <c r="Y327" i="10"/>
  <c r="Y328" i="10"/>
  <c r="Y329" i="10"/>
  <c r="Y330" i="10"/>
  <c r="Y331" i="10"/>
  <c r="Y332" i="10"/>
  <c r="Y333" i="10"/>
  <c r="Y334" i="10"/>
  <c r="Y335" i="10"/>
  <c r="Y336" i="10"/>
  <c r="Y337" i="10"/>
  <c r="Y338" i="10"/>
  <c r="Y339" i="10"/>
  <c r="Y340" i="10"/>
  <c r="Y341" i="10"/>
  <c r="Y342" i="10"/>
  <c r="Y343" i="10"/>
  <c r="Y344" i="10"/>
  <c r="Y345" i="10"/>
  <c r="Y346" i="10"/>
  <c r="Y347" i="10"/>
  <c r="Y348" i="10"/>
  <c r="Y349" i="10"/>
  <c r="Y350" i="10"/>
  <c r="Y351" i="10"/>
  <c r="Y192" i="10"/>
  <c r="Y276" i="10"/>
  <c r="Y188" i="10"/>
  <c r="Y203" i="10"/>
  <c r="Y207" i="10"/>
  <c r="Y275" i="10"/>
  <c r="Y186" i="10"/>
  <c r="Y161" i="10"/>
  <c r="Y168" i="10"/>
  <c r="Y182" i="10"/>
  <c r="Y197" i="10"/>
  <c r="Y201" i="10"/>
  <c r="Y198" i="10"/>
  <c r="Y274" i="10"/>
  <c r="Y206" i="10"/>
  <c r="Y209" i="10"/>
  <c r="Y273" i="10"/>
  <c r="Y358" i="10"/>
  <c r="Y359" i="10"/>
  <c r="Y360" i="10"/>
  <c r="Y361" i="10"/>
  <c r="Y362" i="10"/>
  <c r="Y363" i="10"/>
  <c r="Y364" i="10"/>
  <c r="Y365" i="10"/>
  <c r="Y366" i="10"/>
  <c r="Y367" i="10"/>
  <c r="Y368" i="10"/>
  <c r="Y369" i="10"/>
  <c r="Y370" i="10"/>
  <c r="Y371" i="10"/>
  <c r="Y372" i="10"/>
  <c r="Y373" i="10"/>
  <c r="Y374" i="10"/>
  <c r="Y375" i="10"/>
  <c r="Y376" i="10"/>
  <c r="Y377" i="10"/>
  <c r="Y378" i="10"/>
  <c r="Y379" i="10"/>
  <c r="Y380" i="10"/>
  <c r="Y381" i="10"/>
  <c r="Y382" i="10"/>
  <c r="Y383" i="10"/>
  <c r="Y384" i="10"/>
  <c r="Y385" i="10"/>
  <c r="Y386" i="10"/>
  <c r="Y387" i="10"/>
  <c r="Y388" i="10"/>
  <c r="Y389" i="10"/>
  <c r="Y390" i="10"/>
  <c r="Y391" i="10"/>
  <c r="Y392" i="10"/>
  <c r="Y393" i="10"/>
  <c r="Y394" i="10"/>
  <c r="Y395" i="10"/>
  <c r="Y396" i="10"/>
  <c r="Y397" i="10"/>
  <c r="Y398" i="10"/>
  <c r="Y399" i="10"/>
  <c r="Y400" i="10"/>
  <c r="Y401" i="10"/>
  <c r="Y402" i="10"/>
  <c r="Y403" i="10"/>
  <c r="Y404" i="10"/>
  <c r="Y405" i="10"/>
  <c r="Y406" i="10"/>
  <c r="Y407" i="10"/>
  <c r="Y408" i="10"/>
  <c r="Y409" i="10"/>
  <c r="Y410" i="10"/>
  <c r="Y411" i="10"/>
  <c r="Y272" i="10"/>
  <c r="Y357" i="10"/>
  <c r="Y412" i="10"/>
  <c r="Y413" i="10"/>
  <c r="Y414" i="10"/>
  <c r="Y180" i="10"/>
  <c r="Y183" i="10"/>
  <c r="Y356" i="10"/>
  <c r="Y415" i="10"/>
  <c r="Y416" i="10"/>
  <c r="Y417" i="10"/>
  <c r="Y418" i="10"/>
  <c r="Y419" i="10"/>
  <c r="Y420" i="10"/>
  <c r="Y421" i="10"/>
  <c r="Y422" i="10"/>
  <c r="Y423" i="10"/>
  <c r="Y424" i="10"/>
  <c r="Y425" i="10"/>
  <c r="Y426" i="10"/>
  <c r="Y427" i="10"/>
  <c r="Y428" i="10"/>
  <c r="Y429" i="10"/>
  <c r="Y430" i="10"/>
  <c r="Y431" i="10"/>
  <c r="Y432" i="10"/>
  <c r="Y433" i="10"/>
  <c r="Y434" i="10"/>
  <c r="Y435" i="10"/>
  <c r="Y436" i="10"/>
  <c r="Y437" i="10"/>
  <c r="Y438" i="10"/>
  <c r="Y439" i="10"/>
  <c r="Y440" i="10"/>
  <c r="Y441" i="10"/>
  <c r="Y442" i="10"/>
  <c r="Y443" i="10"/>
  <c r="Y444" i="10"/>
  <c r="Y445" i="10"/>
  <c r="Y446" i="10"/>
  <c r="Y447" i="10"/>
  <c r="Y448" i="10"/>
  <c r="Y449" i="10"/>
  <c r="Y450" i="10"/>
  <c r="Y451" i="10"/>
  <c r="Y452" i="10"/>
  <c r="Y453" i="10"/>
  <c r="Y454" i="10"/>
  <c r="Y455" i="10"/>
  <c r="Y456" i="10"/>
  <c r="Y457" i="10"/>
  <c r="Y459" i="10"/>
  <c r="Y460" i="10"/>
  <c r="Y461" i="10"/>
  <c r="Y462" i="10"/>
  <c r="Y463" i="10"/>
  <c r="Y464" i="10"/>
  <c r="Y465" i="10"/>
  <c r="Y466" i="10"/>
  <c r="Y467" i="10"/>
  <c r="Y468" i="10"/>
  <c r="Y469" i="10"/>
  <c r="Y470" i="10"/>
  <c r="Y471" i="10"/>
  <c r="Y472" i="10"/>
  <c r="Y473" i="10"/>
  <c r="Y474" i="10"/>
  <c r="Y475" i="10"/>
  <c r="Y476" i="10"/>
  <c r="Y478" i="10"/>
  <c r="Y479" i="10"/>
  <c r="Y191" i="10"/>
  <c r="Y194" i="10"/>
  <c r="Y355" i="10"/>
  <c r="Y271" i="10"/>
  <c r="Y354" i="10"/>
  <c r="Y162" i="10"/>
  <c r="Y170" i="10"/>
  <c r="Y210" i="10"/>
  <c r="Y352" i="10"/>
  <c r="Y270" i="10"/>
  <c r="Y176" i="10"/>
  <c r="Y214" i="10"/>
  <c r="Y179" i="10"/>
  <c r="Y173" i="10"/>
  <c r="Y353" i="10"/>
  <c r="K12" i="4"/>
  <c r="I5" i="4"/>
  <c r="D7" i="4"/>
  <c r="E7" i="4"/>
  <c r="F7" i="4"/>
  <c r="I7" i="4" l="1"/>
  <c r="Z477" i="10"/>
  <c r="AF477" i="10" s="1"/>
  <c r="Z120" i="10"/>
  <c r="AF120" i="10" s="1"/>
  <c r="AE477" i="10"/>
  <c r="AE436" i="10"/>
  <c r="AE273" i="10"/>
  <c r="AE309" i="10"/>
  <c r="AE249" i="10"/>
  <c r="AE225" i="10"/>
  <c r="AE97" i="10"/>
  <c r="AE49" i="10"/>
  <c r="AE392" i="10"/>
  <c r="AE184" i="10"/>
  <c r="AE12" i="10"/>
  <c r="AE270" i="10"/>
  <c r="AE464" i="10"/>
  <c r="AE439" i="10"/>
  <c r="AE415" i="10"/>
  <c r="AE396" i="10"/>
  <c r="AE384" i="10"/>
  <c r="J47" i="11" s="1"/>
  <c r="AE360" i="10"/>
  <c r="AE348" i="10"/>
  <c r="AE324" i="10"/>
  <c r="AE300" i="10"/>
  <c r="AE200" i="10"/>
  <c r="AE199" i="10"/>
  <c r="AE252" i="10"/>
  <c r="AE216" i="10"/>
  <c r="AE136" i="10"/>
  <c r="AE124" i="10"/>
  <c r="AE100" i="10"/>
  <c r="AE76" i="10"/>
  <c r="AE16" i="10"/>
  <c r="AE352" i="10"/>
  <c r="AE475" i="10"/>
  <c r="AE463" i="10"/>
  <c r="AE450" i="10"/>
  <c r="AE438" i="10"/>
  <c r="AE426" i="10"/>
  <c r="AE356" i="10"/>
  <c r="AE407" i="10"/>
  <c r="AE395" i="10"/>
  <c r="AE383" i="10"/>
  <c r="AE371" i="10"/>
  <c r="AE359" i="10"/>
  <c r="AE161" i="10"/>
  <c r="AE347" i="10"/>
  <c r="AE335" i="10"/>
  <c r="AE323" i="10"/>
  <c r="AE311" i="10"/>
  <c r="AE299" i="10"/>
  <c r="AE287" i="10"/>
  <c r="AE174" i="10"/>
  <c r="AE202" i="10"/>
  <c r="AE193" i="10"/>
  <c r="AE263" i="10"/>
  <c r="AE251" i="10"/>
  <c r="AE239" i="10"/>
  <c r="AE227" i="10"/>
  <c r="AE215" i="10"/>
  <c r="AE147" i="10"/>
  <c r="AE135" i="10"/>
  <c r="AE123" i="10"/>
  <c r="AE111" i="10"/>
  <c r="AE99" i="10"/>
  <c r="AE87" i="10"/>
  <c r="AE75" i="10"/>
  <c r="AE63" i="10"/>
  <c r="AE51" i="10"/>
  <c r="AE39" i="10"/>
  <c r="AE27" i="10"/>
  <c r="AE15" i="10"/>
  <c r="Z7" i="10"/>
  <c r="AF7" i="10" s="1"/>
  <c r="Z80" i="10"/>
  <c r="AF80" i="10" s="1"/>
  <c r="Z6" i="10"/>
  <c r="AF6" i="10" s="1"/>
  <c r="Z12" i="10"/>
  <c r="AF12" i="10" s="1"/>
  <c r="Z18" i="10"/>
  <c r="AF18" i="10" s="1"/>
  <c r="Z24" i="10"/>
  <c r="AF24" i="10" s="1"/>
  <c r="Z30" i="10"/>
  <c r="Z36" i="10"/>
  <c r="AF36" i="10" s="1"/>
  <c r="Z42" i="10"/>
  <c r="AF42" i="10" s="1"/>
  <c r="Z48" i="10"/>
  <c r="AF48" i="10" s="1"/>
  <c r="Z54" i="10"/>
  <c r="AF54" i="10" s="1"/>
  <c r="Z60" i="10"/>
  <c r="AF60" i="10" s="1"/>
  <c r="Z66" i="10"/>
  <c r="AF66" i="10" s="1"/>
  <c r="Z72" i="10"/>
  <c r="AF72" i="10" s="1"/>
  <c r="Z79" i="10"/>
  <c r="AF79" i="10" s="1"/>
  <c r="Z78" i="10"/>
  <c r="AF78" i="10" s="1"/>
  <c r="Z5" i="10"/>
  <c r="Z11" i="10"/>
  <c r="AF11" i="10" s="1"/>
  <c r="Z17" i="10"/>
  <c r="Z23" i="10"/>
  <c r="AF23" i="10" s="1"/>
  <c r="Z29" i="10"/>
  <c r="AF29" i="10" s="1"/>
  <c r="Z35" i="10"/>
  <c r="AF35" i="10" s="1"/>
  <c r="Z41" i="10"/>
  <c r="AF41" i="10" s="1"/>
  <c r="Z47" i="10"/>
  <c r="AF47" i="10" s="1"/>
  <c r="Z53" i="10"/>
  <c r="AF53" i="10" s="1"/>
  <c r="Z59" i="10"/>
  <c r="AF59" i="10" s="1"/>
  <c r="Z65" i="10"/>
  <c r="Z71" i="10"/>
  <c r="Z77" i="10"/>
  <c r="AF77" i="10" s="1"/>
  <c r="Z89" i="10"/>
  <c r="AF89" i="10" s="1"/>
  <c r="Z90" i="10"/>
  <c r="Z91" i="10"/>
  <c r="AF91" i="10" s="1"/>
  <c r="Z92" i="10"/>
  <c r="AF92" i="10" s="1"/>
  <c r="Z93" i="10"/>
  <c r="AF93" i="10" s="1"/>
  <c r="Z94" i="10"/>
  <c r="AF94" i="10" s="1"/>
  <c r="Z95" i="10"/>
  <c r="AF95" i="10" s="1"/>
  <c r="Z96" i="10"/>
  <c r="AF96" i="10" s="1"/>
  <c r="Z97" i="10"/>
  <c r="AF97" i="10" s="1"/>
  <c r="Z98" i="10"/>
  <c r="AF98" i="10" s="1"/>
  <c r="Z99" i="10"/>
  <c r="Z100" i="10"/>
  <c r="AF100" i="10" s="1"/>
  <c r="Z101" i="10"/>
  <c r="AF101" i="10" s="1"/>
  <c r="Z102" i="10"/>
  <c r="Z103" i="10"/>
  <c r="AF103" i="10" s="1"/>
  <c r="Z104" i="10"/>
  <c r="AF104" i="10" s="1"/>
  <c r="Z105" i="10"/>
  <c r="AF105" i="10" s="1"/>
  <c r="Z106" i="10"/>
  <c r="AF106" i="10" s="1"/>
  <c r="Z107" i="10"/>
  <c r="AF107" i="10" s="1"/>
  <c r="Z108" i="10"/>
  <c r="AF108" i="10" s="1"/>
  <c r="Z109" i="10"/>
  <c r="Z110" i="10"/>
  <c r="AF110" i="10" s="1"/>
  <c r="Z111" i="10"/>
  <c r="AF111" i="10" s="1"/>
  <c r="Z112" i="10"/>
  <c r="AF112" i="10" s="1"/>
  <c r="Z113" i="10"/>
  <c r="AF113" i="10" s="1"/>
  <c r="Z114" i="10"/>
  <c r="Z115" i="10"/>
  <c r="AF115" i="10" s="1"/>
  <c r="Z116" i="10"/>
  <c r="AF116" i="10" s="1"/>
  <c r="Z117" i="10"/>
  <c r="AF117" i="10" s="1"/>
  <c r="Z118" i="10"/>
  <c r="AF118" i="10" s="1"/>
  <c r="Z119" i="10"/>
  <c r="AF119" i="10" s="1"/>
  <c r="Z121" i="10"/>
  <c r="AF121" i="10" s="1"/>
  <c r="Z122" i="10"/>
  <c r="Z123" i="10"/>
  <c r="Z124" i="10"/>
  <c r="AF124" i="10" s="1"/>
  <c r="Z125" i="10"/>
  <c r="AF125" i="10" s="1"/>
  <c r="Z126" i="10"/>
  <c r="Z127" i="10"/>
  <c r="AF127" i="10" s="1"/>
  <c r="Z128" i="10"/>
  <c r="AF128" i="10" s="1"/>
  <c r="Z129" i="10"/>
  <c r="AF129" i="10" s="1"/>
  <c r="Z130" i="10"/>
  <c r="AF130" i="10" s="1"/>
  <c r="Z131" i="10"/>
  <c r="AF131" i="10" s="1"/>
  <c r="Z132" i="10"/>
  <c r="AF132" i="10" s="1"/>
  <c r="Z133" i="10"/>
  <c r="AF133" i="10" s="1"/>
  <c r="Z134" i="10"/>
  <c r="Z135" i="10"/>
  <c r="AF135" i="10" s="1"/>
  <c r="Z136" i="10"/>
  <c r="AF136" i="10" s="1"/>
  <c r="Z137" i="10"/>
  <c r="AF137" i="10" s="1"/>
  <c r="Z138" i="10"/>
  <c r="AF138" i="10" s="1"/>
  <c r="Z139" i="10"/>
  <c r="AF139" i="10" s="1"/>
  <c r="Z140" i="10"/>
  <c r="AF140" i="10" s="1"/>
  <c r="Z88" i="10"/>
  <c r="AF88" i="10" s="1"/>
  <c r="Z9" i="10"/>
  <c r="AF9" i="10" s="1"/>
  <c r="Z15" i="10"/>
  <c r="AF15" i="10" s="1"/>
  <c r="Z21" i="10"/>
  <c r="AF21" i="10" s="1"/>
  <c r="Z27" i="10"/>
  <c r="Z33" i="10"/>
  <c r="AF33" i="10" s="1"/>
  <c r="Z39" i="10"/>
  <c r="AF39" i="10" s="1"/>
  <c r="Z45" i="10"/>
  <c r="AF45" i="10" s="1"/>
  <c r="Z51" i="10"/>
  <c r="AF51" i="10" s="1"/>
  <c r="Z57" i="10"/>
  <c r="Z63" i="10"/>
  <c r="AF63" i="10" s="1"/>
  <c r="Z69" i="10"/>
  <c r="AF69" i="10" s="1"/>
  <c r="Z75" i="10"/>
  <c r="AF75" i="10" s="1"/>
  <c r="Z85" i="10"/>
  <c r="AF85" i="10" s="1"/>
  <c r="Z84" i="10"/>
  <c r="AF84" i="10" s="1"/>
  <c r="Z142" i="10"/>
  <c r="AF142" i="10" s="1"/>
  <c r="Z154" i="10"/>
  <c r="AF154" i="10" s="1"/>
  <c r="Z22" i="10"/>
  <c r="Z25" i="10"/>
  <c r="AF25" i="10" s="1"/>
  <c r="Z38" i="10"/>
  <c r="AF38" i="10" s="1"/>
  <c r="Z58" i="10"/>
  <c r="AF58" i="10" s="1"/>
  <c r="Z61" i="10"/>
  <c r="AF61" i="10" s="1"/>
  <c r="Z152" i="10"/>
  <c r="AF152" i="10" s="1"/>
  <c r="Z8" i="10"/>
  <c r="AF8" i="10" s="1"/>
  <c r="Z28" i="10"/>
  <c r="AF28" i="10" s="1"/>
  <c r="Z31" i="10"/>
  <c r="AF31" i="10" s="1"/>
  <c r="Z44" i="10"/>
  <c r="AF44" i="10" s="1"/>
  <c r="Z64" i="10"/>
  <c r="AF64" i="10" s="1"/>
  <c r="Z67" i="10"/>
  <c r="Z83" i="10"/>
  <c r="AF83" i="10" s="1"/>
  <c r="Z151" i="10"/>
  <c r="AF151" i="10" s="1"/>
  <c r="Z150" i="10"/>
  <c r="AF150" i="10" s="1"/>
  <c r="Z14" i="10"/>
  <c r="AF14" i="10" s="1"/>
  <c r="Z34" i="10"/>
  <c r="AF34" i="10" s="1"/>
  <c r="Z37" i="10"/>
  <c r="AF37" i="10" s="1"/>
  <c r="Z50" i="10"/>
  <c r="AF50" i="10" s="1"/>
  <c r="Z70" i="10"/>
  <c r="AF70" i="10" s="1"/>
  <c r="Z73" i="10"/>
  <c r="AF73" i="10" s="1"/>
  <c r="Z87" i="10"/>
  <c r="AF87" i="10" s="1"/>
  <c r="Z149" i="10"/>
  <c r="AF149" i="10" s="1"/>
  <c r="Z10" i="10"/>
  <c r="Z13" i="10"/>
  <c r="AF13" i="10" s="1"/>
  <c r="Z26" i="10"/>
  <c r="AF26" i="10" s="1"/>
  <c r="Z46" i="10"/>
  <c r="AF46" i="10" s="1"/>
  <c r="Z49" i="10"/>
  <c r="AF49" i="10" s="1"/>
  <c r="Z62" i="10"/>
  <c r="Z145" i="10"/>
  <c r="AF145" i="10" s="1"/>
  <c r="Z157" i="10"/>
  <c r="AF157" i="10" s="1"/>
  <c r="Z144" i="10"/>
  <c r="AF144" i="10" s="1"/>
  <c r="Z156" i="10"/>
  <c r="AF156" i="10" s="1"/>
  <c r="Z16" i="10"/>
  <c r="AF16" i="10" s="1"/>
  <c r="Z74" i="10"/>
  <c r="Z141" i="10"/>
  <c r="Z148" i="10"/>
  <c r="Z155" i="10"/>
  <c r="AF155" i="10" s="1"/>
  <c r="Z159" i="10"/>
  <c r="AF159" i="10" s="1"/>
  <c r="Z165" i="10"/>
  <c r="AF165" i="10" s="1"/>
  <c r="Z171" i="10"/>
  <c r="AF171" i="10" s="1"/>
  <c r="Z177" i="10"/>
  <c r="AF177" i="10" s="1"/>
  <c r="Z183" i="10"/>
  <c r="AF183" i="10" s="1"/>
  <c r="Z189" i="10"/>
  <c r="AF189" i="10" s="1"/>
  <c r="Z195" i="10"/>
  <c r="AF195" i="10" s="1"/>
  <c r="Z201" i="10"/>
  <c r="AF201" i="10" s="1"/>
  <c r="Z207" i="10"/>
  <c r="Z55" i="10"/>
  <c r="Z68" i="10"/>
  <c r="Z147" i="10"/>
  <c r="Z213" i="10"/>
  <c r="AF213" i="10" s="1"/>
  <c r="Z52" i="10"/>
  <c r="AF52" i="10" s="1"/>
  <c r="Z76" i="10"/>
  <c r="AF76" i="10" s="1"/>
  <c r="Z143" i="10"/>
  <c r="AF143" i="10" s="1"/>
  <c r="Z163" i="10"/>
  <c r="AF163" i="10" s="1"/>
  <c r="Z169" i="10"/>
  <c r="AF169" i="10" s="1"/>
  <c r="Z175" i="10"/>
  <c r="AF175" i="10" s="1"/>
  <c r="Z181" i="10"/>
  <c r="AF181" i="10" s="1"/>
  <c r="Z187" i="10"/>
  <c r="Z193" i="10"/>
  <c r="Z199" i="10"/>
  <c r="AF199" i="10" s="1"/>
  <c r="Z205" i="10"/>
  <c r="Z212" i="10"/>
  <c r="AF212" i="10" s="1"/>
  <c r="Z86" i="10"/>
  <c r="AF86" i="10" s="1"/>
  <c r="Z43" i="10"/>
  <c r="Z160" i="10"/>
  <c r="AF160" i="10" s="1"/>
  <c r="Z166" i="10"/>
  <c r="AF166" i="10" s="1"/>
  <c r="Z172" i="10"/>
  <c r="AF172" i="10" s="1"/>
  <c r="Z178" i="10"/>
  <c r="AF178" i="10" s="1"/>
  <c r="Z184" i="10"/>
  <c r="AF184" i="10" s="1"/>
  <c r="Z190" i="10"/>
  <c r="Z196" i="10"/>
  <c r="Z202" i="10"/>
  <c r="Z208" i="10"/>
  <c r="AF208" i="10" s="1"/>
  <c r="Z19" i="10"/>
  <c r="AF19" i="10" s="1"/>
  <c r="Z32" i="10"/>
  <c r="AF32" i="10" s="1"/>
  <c r="Z40" i="10"/>
  <c r="Z56" i="10"/>
  <c r="AF56" i="10" s="1"/>
  <c r="Z158" i="10"/>
  <c r="AF158" i="10" s="1"/>
  <c r="Z161" i="10"/>
  <c r="AF161" i="10" s="1"/>
  <c r="Z168" i="10"/>
  <c r="AF168" i="10" s="1"/>
  <c r="Z182" i="10"/>
  <c r="AF182" i="10" s="1"/>
  <c r="Z197" i="10"/>
  <c r="AF197" i="10" s="1"/>
  <c r="Z217" i="10"/>
  <c r="Z221" i="10"/>
  <c r="AF221" i="10" s="1"/>
  <c r="Z225" i="10"/>
  <c r="Z229" i="10"/>
  <c r="AF229" i="10" s="1"/>
  <c r="Z233" i="10"/>
  <c r="AF233" i="10" s="1"/>
  <c r="Z237" i="10"/>
  <c r="AF237" i="10" s="1"/>
  <c r="Z241" i="10"/>
  <c r="AF241" i="10" s="1"/>
  <c r="Z245" i="10"/>
  <c r="AF245" i="10" s="1"/>
  <c r="Z249" i="10"/>
  <c r="AF249" i="10" s="1"/>
  <c r="Z253" i="10"/>
  <c r="AF253" i="10" s="1"/>
  <c r="Z257" i="10"/>
  <c r="AF257" i="10" s="1"/>
  <c r="Z261" i="10"/>
  <c r="Z265" i="10"/>
  <c r="Z269" i="10"/>
  <c r="Z185" i="10"/>
  <c r="AF185" i="10" s="1"/>
  <c r="Z204" i="10"/>
  <c r="AF204" i="10" s="1"/>
  <c r="Z20" i="10"/>
  <c r="AF20" i="10" s="1"/>
  <c r="Z146" i="10"/>
  <c r="Z164" i="10"/>
  <c r="AF164" i="10" s="1"/>
  <c r="Z167" i="10"/>
  <c r="AF167" i="10" s="1"/>
  <c r="Z174" i="10"/>
  <c r="AF174" i="10" s="1"/>
  <c r="Z200" i="10"/>
  <c r="AF200" i="10" s="1"/>
  <c r="Z216" i="10"/>
  <c r="AF216" i="10" s="1"/>
  <c r="Z220" i="10"/>
  <c r="AF220" i="10" s="1"/>
  <c r="Z224" i="10"/>
  <c r="Z228" i="10"/>
  <c r="Z232" i="10"/>
  <c r="Z236" i="10"/>
  <c r="AF236" i="10" s="1"/>
  <c r="Z240" i="10"/>
  <c r="AF240" i="10" s="1"/>
  <c r="Z244" i="10"/>
  <c r="Z248" i="10"/>
  <c r="AF248" i="10" s="1"/>
  <c r="Z252" i="10"/>
  <c r="AF252" i="10" s="1"/>
  <c r="Z256" i="10"/>
  <c r="AF256" i="10" s="1"/>
  <c r="Z260" i="10"/>
  <c r="AF260" i="10" s="1"/>
  <c r="Z264" i="10"/>
  <c r="AF264" i="10" s="1"/>
  <c r="Z268" i="10"/>
  <c r="Z277" i="10"/>
  <c r="Z278" i="10"/>
  <c r="Z279" i="10"/>
  <c r="Z280" i="10"/>
  <c r="AF280" i="10" s="1"/>
  <c r="Z281" i="10"/>
  <c r="AF281" i="10" s="1"/>
  <c r="Z282" i="10"/>
  <c r="AF282" i="10" s="1"/>
  <c r="Z283" i="10"/>
  <c r="AF283" i="10" s="1"/>
  <c r="Z284" i="10"/>
  <c r="AF284" i="10" s="1"/>
  <c r="Z285" i="10"/>
  <c r="AF285" i="10" s="1"/>
  <c r="Z286" i="10"/>
  <c r="AF286" i="10" s="1"/>
  <c r="Z287" i="10"/>
  <c r="AF287" i="10" s="1"/>
  <c r="Z288" i="10"/>
  <c r="AF288" i="10" s="1"/>
  <c r="Z289" i="10"/>
  <c r="AF289" i="10" s="1"/>
  <c r="Z290" i="10"/>
  <c r="Z291" i="10"/>
  <c r="Z292" i="10"/>
  <c r="AF292" i="10" s="1"/>
  <c r="Z293" i="10"/>
  <c r="AF293" i="10" s="1"/>
  <c r="Z294" i="10"/>
  <c r="Z295" i="10"/>
  <c r="AF295" i="10" s="1"/>
  <c r="Z296" i="10"/>
  <c r="AF296" i="10" s="1"/>
  <c r="Z297" i="10"/>
  <c r="AF297" i="10" s="1"/>
  <c r="Z298" i="10"/>
  <c r="AF298" i="10" s="1"/>
  <c r="Z299" i="10"/>
  <c r="AF299" i="10" s="1"/>
  <c r="Z300" i="10"/>
  <c r="Z301" i="10"/>
  <c r="AF301" i="10" s="1"/>
  <c r="Z302" i="10"/>
  <c r="Z303" i="10"/>
  <c r="AF303" i="10" s="1"/>
  <c r="Z304" i="10"/>
  <c r="AF304" i="10" s="1"/>
  <c r="Z305" i="10"/>
  <c r="AF305" i="10" s="1"/>
  <c r="Z306" i="10"/>
  <c r="AF306" i="10" s="1"/>
  <c r="Z307" i="10"/>
  <c r="AF307" i="10" s="1"/>
  <c r="Z308" i="10"/>
  <c r="AF308" i="10" s="1"/>
  <c r="Z309" i="10"/>
  <c r="AF309" i="10" s="1"/>
  <c r="Z310" i="10"/>
  <c r="AF310" i="10" s="1"/>
  <c r="Z311" i="10"/>
  <c r="AF311" i="10" s="1"/>
  <c r="Z312" i="10"/>
  <c r="Z313" i="10"/>
  <c r="Z314" i="10"/>
  <c r="AF314" i="10" s="1"/>
  <c r="Z315" i="10"/>
  <c r="Z316" i="10"/>
  <c r="AF316" i="10" s="1"/>
  <c r="K15" i="11" s="1"/>
  <c r="Z317" i="10"/>
  <c r="AF317" i="10" s="1"/>
  <c r="Z318" i="10"/>
  <c r="AF318" i="10" s="1"/>
  <c r="Z319" i="10"/>
  <c r="AF319" i="10" s="1"/>
  <c r="Z320" i="10"/>
  <c r="AF320" i="10" s="1"/>
  <c r="Z321" i="10"/>
  <c r="AF321" i="10" s="1"/>
  <c r="Z322" i="10"/>
  <c r="AF322" i="10" s="1"/>
  <c r="Z323" i="10"/>
  <c r="AF323" i="10" s="1"/>
  <c r="Z324" i="10"/>
  <c r="Z325" i="10"/>
  <c r="Z326" i="10"/>
  <c r="AF326" i="10" s="1"/>
  <c r="Z327" i="10"/>
  <c r="AF327" i="10" s="1"/>
  <c r="Z328" i="10"/>
  <c r="AF328" i="10" s="1"/>
  <c r="Z329" i="10"/>
  <c r="AF329" i="10" s="1"/>
  <c r="Z330" i="10"/>
  <c r="AF330" i="10" s="1"/>
  <c r="Z331" i="10"/>
  <c r="AF331" i="10" s="1"/>
  <c r="Z332" i="10"/>
  <c r="AF332" i="10" s="1"/>
  <c r="Z333" i="10"/>
  <c r="AF333" i="10" s="1"/>
  <c r="Z334" i="10"/>
  <c r="AF334" i="10" s="1"/>
  <c r="Z335" i="10"/>
  <c r="AF335" i="10" s="1"/>
  <c r="Z336" i="10"/>
  <c r="Z337" i="10"/>
  <c r="Z338" i="10"/>
  <c r="Z339" i="10"/>
  <c r="AF339" i="10" s="1"/>
  <c r="Z340" i="10"/>
  <c r="AF340" i="10" s="1"/>
  <c r="Z341" i="10"/>
  <c r="AF341" i="10" s="1"/>
  <c r="Z342" i="10"/>
  <c r="AF342" i="10" s="1"/>
  <c r="Z343" i="10"/>
  <c r="AF343" i="10" s="1"/>
  <c r="Z344" i="10"/>
  <c r="AF344" i="10" s="1"/>
  <c r="Z345" i="10"/>
  <c r="AF345" i="10" s="1"/>
  <c r="Z346" i="10"/>
  <c r="AF346" i="10" s="1"/>
  <c r="Z347" i="10"/>
  <c r="AF347" i="10" s="1"/>
  <c r="Z348" i="10"/>
  <c r="AF348" i="10" s="1"/>
  <c r="Z349" i="10"/>
  <c r="Z350" i="10"/>
  <c r="Z351" i="10"/>
  <c r="Z352" i="10"/>
  <c r="AF352" i="10" s="1"/>
  <c r="Z192" i="10"/>
  <c r="AF192" i="10" s="1"/>
  <c r="Z276" i="10"/>
  <c r="AF276" i="10" s="1"/>
  <c r="Z153" i="10"/>
  <c r="AF153" i="10" s="1"/>
  <c r="Z194" i="10"/>
  <c r="AF194" i="10" s="1"/>
  <c r="K22" i="11" s="1"/>
  <c r="R22" i="11" s="1"/>
  <c r="Z209" i="10"/>
  <c r="AF209" i="10" s="1"/>
  <c r="Z214" i="10"/>
  <c r="AF214" i="10" s="1"/>
  <c r="Z270" i="10"/>
  <c r="AF270" i="10" s="1"/>
  <c r="Z186" i="10"/>
  <c r="AF186" i="10" s="1"/>
  <c r="Z230" i="10"/>
  <c r="Z247" i="10"/>
  <c r="Z81" i="10"/>
  <c r="Z198" i="10"/>
  <c r="AF198" i="10" s="1"/>
  <c r="K9" i="11" s="1"/>
  <c r="Z227" i="10"/>
  <c r="AF227" i="10" s="1"/>
  <c r="Z258" i="10"/>
  <c r="Z274" i="10"/>
  <c r="AF274" i="10" s="1"/>
  <c r="Z206" i="10"/>
  <c r="AF206" i="10" s="1"/>
  <c r="Z238" i="10"/>
  <c r="AF238" i="10" s="1"/>
  <c r="Z255" i="10"/>
  <c r="AF255" i="10" s="1"/>
  <c r="Z273" i="10"/>
  <c r="AF273" i="10" s="1"/>
  <c r="Z203" i="10"/>
  <c r="Z218" i="10"/>
  <c r="Z235" i="10"/>
  <c r="Z266" i="10"/>
  <c r="AF266" i="10" s="1"/>
  <c r="Z358" i="10"/>
  <c r="AF358" i="10" s="1"/>
  <c r="Z359" i="10"/>
  <c r="AF359" i="10" s="1"/>
  <c r="Z360" i="10"/>
  <c r="Z361" i="10"/>
  <c r="AF361" i="10" s="1"/>
  <c r="Z362" i="10"/>
  <c r="AF362" i="10" s="1"/>
  <c r="Z363" i="10"/>
  <c r="AF363" i="10" s="1"/>
  <c r="Z364" i="10"/>
  <c r="AF364" i="10" s="1"/>
  <c r="Z365" i="10"/>
  <c r="AF365" i="10" s="1"/>
  <c r="Z366" i="10"/>
  <c r="Z367" i="10"/>
  <c r="AF367" i="10" s="1"/>
  <c r="Z368" i="10"/>
  <c r="Z369" i="10"/>
  <c r="Z370" i="10"/>
  <c r="AF370" i="10" s="1"/>
  <c r="Z371" i="10"/>
  <c r="AF371" i="10" s="1"/>
  <c r="Z372" i="10"/>
  <c r="Z373" i="10"/>
  <c r="AF373" i="10" s="1"/>
  <c r="K25" i="11" s="1"/>
  <c r="R25" i="11" s="1"/>
  <c r="Z374" i="10"/>
  <c r="AF374" i="10" s="1"/>
  <c r="Z375" i="10"/>
  <c r="AF375" i="10" s="1"/>
  <c r="Z376" i="10"/>
  <c r="AF376" i="10" s="1"/>
  <c r="Z377" i="10"/>
  <c r="AF377" i="10" s="1"/>
  <c r="Z378" i="10"/>
  <c r="Z379" i="10"/>
  <c r="Z380" i="10"/>
  <c r="Z381" i="10"/>
  <c r="Z382" i="10"/>
  <c r="AF382" i="10" s="1"/>
  <c r="Z383" i="10"/>
  <c r="AF383" i="10" s="1"/>
  <c r="Z384" i="10"/>
  <c r="AF384" i="10" s="1"/>
  <c r="Z385" i="10"/>
  <c r="AF385" i="10" s="1"/>
  <c r="Z386" i="10"/>
  <c r="AF386" i="10" s="1"/>
  <c r="Z387" i="10"/>
  <c r="AF387" i="10" s="1"/>
  <c r="Z388" i="10"/>
  <c r="AF388" i="10" s="1"/>
  <c r="Z389" i="10"/>
  <c r="AF389" i="10" s="1"/>
  <c r="Z390" i="10"/>
  <c r="Z391" i="10"/>
  <c r="AF391" i="10" s="1"/>
  <c r="Z392" i="10"/>
  <c r="Z393" i="10"/>
  <c r="Z394" i="10"/>
  <c r="AF394" i="10" s="1"/>
  <c r="Z395" i="10"/>
  <c r="AF395" i="10" s="1"/>
  <c r="Z396" i="10"/>
  <c r="Z397" i="10"/>
  <c r="AF397" i="10" s="1"/>
  <c r="Z398" i="10"/>
  <c r="AF398" i="10" s="1"/>
  <c r="Z399" i="10"/>
  <c r="AF399" i="10" s="1"/>
  <c r="Z400" i="10"/>
  <c r="AF400" i="10" s="1"/>
  <c r="Z401" i="10"/>
  <c r="AF401" i="10" s="1"/>
  <c r="Z402" i="10"/>
  <c r="AF402" i="10" s="1"/>
  <c r="Z403" i="10"/>
  <c r="Z404" i="10"/>
  <c r="Z405" i="10"/>
  <c r="Z406" i="10"/>
  <c r="AF406" i="10" s="1"/>
  <c r="Z407" i="10"/>
  <c r="AF407" i="10" s="1"/>
  <c r="Z408" i="10"/>
  <c r="AF408" i="10" s="1"/>
  <c r="Z409" i="10"/>
  <c r="AF409" i="10" s="1"/>
  <c r="Z410" i="10"/>
  <c r="AF410" i="10" s="1"/>
  <c r="Z411" i="10"/>
  <c r="AF411" i="10" s="1"/>
  <c r="Z447" i="10"/>
  <c r="AF447" i="10" s="1"/>
  <c r="Z215" i="10"/>
  <c r="AF215" i="10" s="1"/>
  <c r="Z246" i="10"/>
  <c r="Z263" i="10"/>
  <c r="AF263" i="10" s="1"/>
  <c r="Z272" i="10"/>
  <c r="Z357" i="10"/>
  <c r="AF357" i="10" s="1"/>
  <c r="Z412" i="10"/>
  <c r="AF412" i="10" s="1"/>
  <c r="Z413" i="10"/>
  <c r="AF413" i="10" s="1"/>
  <c r="Z414" i="10"/>
  <c r="Z446" i="10"/>
  <c r="AF446" i="10" s="1"/>
  <c r="Z180" i="10"/>
  <c r="AF180" i="10" s="1"/>
  <c r="Z226" i="10"/>
  <c r="AF226" i="10" s="1"/>
  <c r="Z243" i="10"/>
  <c r="AF243" i="10" s="1"/>
  <c r="Z356" i="10"/>
  <c r="AF356" i="10" s="1"/>
  <c r="Z415" i="10"/>
  <c r="Z416" i="10"/>
  <c r="AF416" i="10" s="1"/>
  <c r="Z417" i="10"/>
  <c r="Z418" i="10"/>
  <c r="Z419" i="10"/>
  <c r="AF419" i="10" s="1"/>
  <c r="Z420" i="10"/>
  <c r="AF420" i="10" s="1"/>
  <c r="Z421" i="10"/>
  <c r="Z422" i="10"/>
  <c r="AF422" i="10" s="1"/>
  <c r="K29" i="11" s="1"/>
  <c r="R29" i="11" s="1"/>
  <c r="Z423" i="10"/>
  <c r="AF423" i="10" s="1"/>
  <c r="K30" i="11" s="1"/>
  <c r="R30" i="11" s="1"/>
  <c r="Z424" i="10"/>
  <c r="AF424" i="10" s="1"/>
  <c r="Z425" i="10"/>
  <c r="AF425" i="10" s="1"/>
  <c r="Z426" i="10"/>
  <c r="AF426" i="10" s="1"/>
  <c r="Z427" i="10"/>
  <c r="AF427" i="10" s="1"/>
  <c r="Z428" i="10"/>
  <c r="AF428" i="10" s="1"/>
  <c r="Z429" i="10"/>
  <c r="Z430" i="10"/>
  <c r="Z431" i="10"/>
  <c r="AF431" i="10" s="1"/>
  <c r="Z432" i="10"/>
  <c r="AF432" i="10" s="1"/>
  <c r="Z433" i="10"/>
  <c r="Z434" i="10"/>
  <c r="AF434" i="10" s="1"/>
  <c r="Z435" i="10"/>
  <c r="AF435" i="10" s="1"/>
  <c r="Z436" i="10"/>
  <c r="AF436" i="10" s="1"/>
  <c r="Z437" i="10"/>
  <c r="AF437" i="10" s="1"/>
  <c r="Z438" i="10"/>
  <c r="AF438" i="10" s="1"/>
  <c r="Z439" i="10"/>
  <c r="Z440" i="10"/>
  <c r="Z441" i="10"/>
  <c r="AF441" i="10" s="1"/>
  <c r="Z442" i="10"/>
  <c r="Z443" i="10"/>
  <c r="AF443" i="10" s="1"/>
  <c r="Z444" i="10"/>
  <c r="AF444" i="10" s="1"/>
  <c r="Z445" i="10"/>
  <c r="Z448" i="10"/>
  <c r="AF448" i="10" s="1"/>
  <c r="Z449" i="10"/>
  <c r="AF449" i="10" s="1"/>
  <c r="Z450" i="10"/>
  <c r="AF450" i="10" s="1"/>
  <c r="Z451" i="10"/>
  <c r="AF451" i="10" s="1"/>
  <c r="Z452" i="10"/>
  <c r="AF452" i="10" s="1"/>
  <c r="Z453" i="10"/>
  <c r="AF453" i="10" s="1"/>
  <c r="Z454" i="10"/>
  <c r="AF454" i="10" s="1"/>
  <c r="Z455" i="10"/>
  <c r="AF455" i="10" s="1"/>
  <c r="Z456" i="10"/>
  <c r="Z457" i="10"/>
  <c r="AF457" i="10" s="1"/>
  <c r="Z459" i="10"/>
  <c r="AF459" i="10" s="1"/>
  <c r="Z460" i="10"/>
  <c r="AF460" i="10" s="1"/>
  <c r="Z461" i="10"/>
  <c r="AF461" i="10" s="1"/>
  <c r="Z462" i="10"/>
  <c r="AF462" i="10" s="1"/>
  <c r="Z463" i="10"/>
  <c r="AF463" i="10" s="1"/>
  <c r="Z464" i="10"/>
  <c r="AF464" i="10" s="1"/>
  <c r="Z465" i="10"/>
  <c r="AF465" i="10" s="1"/>
  <c r="Z466" i="10"/>
  <c r="Z467" i="10"/>
  <c r="AF467" i="10" s="1"/>
  <c r="Z468" i="10"/>
  <c r="AF468" i="10" s="1"/>
  <c r="Z469" i="10"/>
  <c r="AF469" i="10" s="1"/>
  <c r="Z470" i="10"/>
  <c r="AF470" i="10" s="1"/>
  <c r="Z471" i="10"/>
  <c r="AF471" i="10" s="1"/>
  <c r="Z472" i="10"/>
  <c r="Z473" i="10"/>
  <c r="AF473" i="10" s="1"/>
  <c r="Z474" i="10"/>
  <c r="AF474" i="10" s="1"/>
  <c r="Z475" i="10"/>
  <c r="AF475" i="10" s="1"/>
  <c r="Z476" i="10"/>
  <c r="AF476" i="10" s="1"/>
  <c r="Z478" i="10"/>
  <c r="AF478" i="10" s="1"/>
  <c r="Z479" i="10"/>
  <c r="Z191" i="10"/>
  <c r="Z223" i="10"/>
  <c r="AF223" i="10" s="1"/>
  <c r="Z254" i="10"/>
  <c r="Z355" i="10"/>
  <c r="AF355" i="10" s="1"/>
  <c r="Z173" i="10"/>
  <c r="AF173" i="10" s="1"/>
  <c r="Z242" i="10"/>
  <c r="Z259" i="10"/>
  <c r="AF259" i="10" s="1"/>
  <c r="Z219" i="10"/>
  <c r="AF219" i="10" s="1"/>
  <c r="Z162" i="10"/>
  <c r="AF162" i="10" s="1"/>
  <c r="Z170" i="10"/>
  <c r="AF170" i="10" s="1"/>
  <c r="Z210" i="10"/>
  <c r="AF210" i="10" s="1"/>
  <c r="Z222" i="10"/>
  <c r="Z239" i="10"/>
  <c r="Z250" i="10"/>
  <c r="Z267" i="10"/>
  <c r="Z275" i="10"/>
  <c r="AF275" i="10" s="1"/>
  <c r="Z271" i="10"/>
  <c r="AF271" i="10" s="1"/>
  <c r="Z179" i="10"/>
  <c r="Z234" i="10"/>
  <c r="AF234" i="10" s="1"/>
  <c r="Z251" i="10"/>
  <c r="AF251" i="10" s="1"/>
  <c r="Z231" i="10"/>
  <c r="AF231" i="10" s="1"/>
  <c r="Z211" i="10"/>
  <c r="AF211" i="10" s="1"/>
  <c r="Z354" i="10"/>
  <c r="AF354" i="10" s="1"/>
  <c r="Z176" i="10"/>
  <c r="AF176" i="10" s="1"/>
  <c r="Z262" i="10"/>
  <c r="Z353" i="10"/>
  <c r="AF353" i="10" s="1"/>
  <c r="Z188" i="10"/>
  <c r="AE180" i="10"/>
  <c r="AE333" i="10"/>
  <c r="AE190" i="10"/>
  <c r="AE157" i="10"/>
  <c r="AE61" i="10"/>
  <c r="AE447" i="10"/>
  <c r="AE332" i="10"/>
  <c r="AE48" i="10"/>
  <c r="AE476" i="10"/>
  <c r="AE451" i="10"/>
  <c r="AE427" i="10"/>
  <c r="AE408" i="10"/>
  <c r="AE372" i="10"/>
  <c r="AE168" i="10"/>
  <c r="AE336" i="10"/>
  <c r="AE312" i="10"/>
  <c r="AE288" i="10"/>
  <c r="AE208" i="10"/>
  <c r="AE264" i="10"/>
  <c r="AE240" i="10"/>
  <c r="AE228" i="10"/>
  <c r="AE148" i="10"/>
  <c r="AE112" i="10"/>
  <c r="AE88" i="10"/>
  <c r="AE64" i="10"/>
  <c r="AE52" i="10"/>
  <c r="AE40" i="10"/>
  <c r="AE28" i="10"/>
  <c r="AE210" i="10"/>
  <c r="AE474" i="10"/>
  <c r="AE462" i="10"/>
  <c r="AE449" i="10"/>
  <c r="AE437" i="10"/>
  <c r="AE425" i="10"/>
  <c r="AE183" i="10"/>
  <c r="AE406" i="10"/>
  <c r="AE394" i="10"/>
  <c r="AE382" i="10"/>
  <c r="AE370" i="10"/>
  <c r="AE358" i="10"/>
  <c r="AE186" i="10"/>
  <c r="AE346" i="10"/>
  <c r="AE334" i="10"/>
  <c r="AE322" i="10"/>
  <c r="AE310" i="10"/>
  <c r="AE298" i="10"/>
  <c r="AE286" i="10"/>
  <c r="AE167" i="10"/>
  <c r="AE196" i="10"/>
  <c r="AE187" i="10"/>
  <c r="AE262" i="10"/>
  <c r="AE250" i="10"/>
  <c r="AE238" i="10"/>
  <c r="AE226" i="10"/>
  <c r="AE158" i="10"/>
  <c r="AE146" i="10"/>
  <c r="AE134" i="10"/>
  <c r="AE122" i="10"/>
  <c r="AE110" i="10"/>
  <c r="AE98" i="10"/>
  <c r="AE86" i="10"/>
  <c r="AE74" i="10"/>
  <c r="AE62" i="10"/>
  <c r="AE50" i="10"/>
  <c r="AE38" i="10"/>
  <c r="AE26" i="10"/>
  <c r="AE14" i="10"/>
  <c r="AE461" i="10"/>
  <c r="AE405" i="10"/>
  <c r="AE345" i="10"/>
  <c r="AE164" i="10"/>
  <c r="AE237" i="10"/>
  <c r="AE109" i="10"/>
  <c r="AE73" i="10"/>
  <c r="AE404" i="10"/>
  <c r="AE84" i="10"/>
  <c r="AE422" i="10"/>
  <c r="AE367" i="10"/>
  <c r="AE295" i="10"/>
  <c r="AE259" i="10"/>
  <c r="AE119" i="10"/>
  <c r="AE11" i="10"/>
  <c r="AE457" i="10"/>
  <c r="AE412" i="10"/>
  <c r="AE188" i="10"/>
  <c r="AE306" i="10"/>
  <c r="AE172" i="10"/>
  <c r="AE246" i="10"/>
  <c r="AE154" i="10"/>
  <c r="AE130" i="10"/>
  <c r="AE106" i="10"/>
  <c r="AE94" i="10"/>
  <c r="AE70" i="10"/>
  <c r="AE46" i="10"/>
  <c r="AE353" i="10"/>
  <c r="AE469" i="10"/>
  <c r="AE456" i="10"/>
  <c r="AE444" i="10"/>
  <c r="AE432" i="10"/>
  <c r="AE420" i="10"/>
  <c r="AE357" i="10"/>
  <c r="AE401" i="10"/>
  <c r="AE389" i="10"/>
  <c r="AE377" i="10"/>
  <c r="AE365" i="10"/>
  <c r="AE274" i="10"/>
  <c r="AE276" i="10"/>
  <c r="AE341" i="10"/>
  <c r="AE329" i="10"/>
  <c r="AE317" i="10"/>
  <c r="AE305" i="10"/>
  <c r="AE293" i="10"/>
  <c r="AE281" i="10"/>
  <c r="AE213" i="10"/>
  <c r="AE166" i="10"/>
  <c r="AE269" i="10"/>
  <c r="AE257" i="10"/>
  <c r="AE245" i="10"/>
  <c r="AE233" i="10"/>
  <c r="AE221" i="10"/>
  <c r="AE153" i="10"/>
  <c r="AE141" i="10"/>
  <c r="AE129" i="10"/>
  <c r="AE117" i="10"/>
  <c r="AE105" i="10"/>
  <c r="AE93" i="10"/>
  <c r="AE81" i="10"/>
  <c r="AE69" i="10"/>
  <c r="AE57" i="10"/>
  <c r="AE45" i="10"/>
  <c r="AE33" i="10"/>
  <c r="AE21" i="10"/>
  <c r="AE9" i="10"/>
  <c r="AE424" i="10"/>
  <c r="AE275" i="10"/>
  <c r="AE181" i="10"/>
  <c r="AE121" i="10"/>
  <c r="AE25" i="10"/>
  <c r="AE472" i="10"/>
  <c r="AE423" i="10"/>
  <c r="AE368" i="10"/>
  <c r="AE344" i="10"/>
  <c r="AE296" i="10"/>
  <c r="AE248" i="10"/>
  <c r="AE144" i="10"/>
  <c r="AE96" i="10"/>
  <c r="AE24" i="10"/>
  <c r="AE354" i="10"/>
  <c r="AE434" i="10"/>
  <c r="AE391" i="10"/>
  <c r="AE203" i="10"/>
  <c r="AE331" i="10"/>
  <c r="AE189" i="10"/>
  <c r="AE247" i="10"/>
  <c r="AE143" i="10"/>
  <c r="AE59" i="10"/>
  <c r="AE470" i="10"/>
  <c r="AE433" i="10"/>
  <c r="AE390" i="10"/>
  <c r="AE195" i="10"/>
  <c r="AE330" i="10"/>
  <c r="AE185" i="10"/>
  <c r="AE222" i="10"/>
  <c r="AE22" i="10"/>
  <c r="AE173" i="10"/>
  <c r="AE194" i="10"/>
  <c r="AE468" i="10"/>
  <c r="AE455" i="10"/>
  <c r="AE443" i="10"/>
  <c r="AE431" i="10"/>
  <c r="AE419" i="10"/>
  <c r="AE272" i="10"/>
  <c r="AE400" i="10"/>
  <c r="AE388" i="10"/>
  <c r="AE376" i="10"/>
  <c r="AE364" i="10"/>
  <c r="AE198" i="10"/>
  <c r="AE192" i="10"/>
  <c r="AE340" i="10"/>
  <c r="AE328" i="10"/>
  <c r="AE316" i="10"/>
  <c r="AE304" i="10"/>
  <c r="AE292" i="10"/>
  <c r="AE280" i="10"/>
  <c r="AE177" i="10"/>
  <c r="AE160" i="10"/>
  <c r="AE268" i="10"/>
  <c r="AE256" i="10"/>
  <c r="AE244" i="10"/>
  <c r="AE232" i="10"/>
  <c r="AE220" i="10"/>
  <c r="AE152" i="10"/>
  <c r="AE140" i="10"/>
  <c r="AE128" i="10"/>
  <c r="AE116" i="10"/>
  <c r="AE104" i="10"/>
  <c r="AE92" i="10"/>
  <c r="AE80" i="10"/>
  <c r="AE68" i="10"/>
  <c r="AE56" i="10"/>
  <c r="AE44" i="10"/>
  <c r="AE32" i="10"/>
  <c r="AE20" i="10"/>
  <c r="AE8" i="10"/>
  <c r="AE170" i="10"/>
  <c r="AE381" i="10"/>
  <c r="AE297" i="10"/>
  <c r="AE145" i="10"/>
  <c r="AE13" i="10"/>
  <c r="AE460" i="10"/>
  <c r="AE380" i="10"/>
  <c r="AE320" i="10"/>
  <c r="AE175" i="10"/>
  <c r="AE156" i="10"/>
  <c r="AE108" i="10"/>
  <c r="AE60" i="10"/>
  <c r="AE471" i="10"/>
  <c r="AE413" i="10"/>
  <c r="AE206" i="10"/>
  <c r="AE319" i="10"/>
  <c r="AE178" i="10"/>
  <c r="AE223" i="10"/>
  <c r="AE107" i="10"/>
  <c r="AE71" i="10"/>
  <c r="AE35" i="10"/>
  <c r="AE271" i="10"/>
  <c r="AE402" i="10"/>
  <c r="AE318" i="10"/>
  <c r="AE258" i="10"/>
  <c r="AE10" i="10"/>
  <c r="AE179" i="10"/>
  <c r="AE191" i="10"/>
  <c r="AE467" i="10"/>
  <c r="AE454" i="10"/>
  <c r="AE442" i="10"/>
  <c r="AE430" i="10"/>
  <c r="AE418" i="10"/>
  <c r="AE411" i="10"/>
  <c r="AE399" i="10"/>
  <c r="AE387" i="10"/>
  <c r="AE375" i="10"/>
  <c r="AE363" i="10"/>
  <c r="AE201" i="10"/>
  <c r="AE351" i="10"/>
  <c r="AE339" i="10"/>
  <c r="AE327" i="10"/>
  <c r="AE315" i="10"/>
  <c r="AE303" i="10"/>
  <c r="AE291" i="10"/>
  <c r="AE279" i="10"/>
  <c r="AE171" i="10"/>
  <c r="AE211" i="10"/>
  <c r="AE267" i="10"/>
  <c r="AE255" i="10"/>
  <c r="AE243" i="10"/>
  <c r="AE231" i="10"/>
  <c r="AE219" i="10"/>
  <c r="AE151" i="10"/>
  <c r="AE139" i="10"/>
  <c r="AE127" i="10"/>
  <c r="AE115" i="10"/>
  <c r="AE103" i="10"/>
  <c r="AE91" i="10"/>
  <c r="AE79" i="10"/>
  <c r="AE67" i="10"/>
  <c r="AE55" i="10"/>
  <c r="AE43" i="10"/>
  <c r="AE31" i="10"/>
  <c r="AE19" i="10"/>
  <c r="AE7" i="10"/>
  <c r="AE448" i="10"/>
  <c r="AE369" i="10"/>
  <c r="AE321" i="10"/>
  <c r="AE261" i="10"/>
  <c r="AE133" i="10"/>
  <c r="AE37" i="10"/>
  <c r="AE162" i="10"/>
  <c r="AE414" i="10"/>
  <c r="AE207" i="10"/>
  <c r="AE284" i="10"/>
  <c r="AE236" i="10"/>
  <c r="AE120" i="10"/>
  <c r="AE36" i="10"/>
  <c r="AE446" i="10"/>
  <c r="AE379" i="10"/>
  <c r="AE307" i="10"/>
  <c r="AE169" i="10"/>
  <c r="AE155" i="10"/>
  <c r="AE95" i="10"/>
  <c r="AE47" i="10"/>
  <c r="AE421" i="10"/>
  <c r="AE366" i="10"/>
  <c r="AE342" i="10"/>
  <c r="AE282" i="10"/>
  <c r="AE163" i="10"/>
  <c r="AE234" i="10"/>
  <c r="AE142" i="10"/>
  <c r="AE118" i="10"/>
  <c r="AE34" i="10"/>
  <c r="AE355" i="10"/>
  <c r="AE214" i="10"/>
  <c r="AE479" i="10"/>
  <c r="AE466" i="10"/>
  <c r="AE453" i="10"/>
  <c r="AE441" i="10"/>
  <c r="AE429" i="10"/>
  <c r="AE417" i="10"/>
  <c r="AE410" i="10"/>
  <c r="AE398" i="10"/>
  <c r="AE386" i="10"/>
  <c r="AE374" i="10"/>
  <c r="AE362" i="10"/>
  <c r="AE197" i="10"/>
  <c r="AE350" i="10"/>
  <c r="AE338" i="10"/>
  <c r="AE326" i="10"/>
  <c r="AE314" i="10"/>
  <c r="AE302" i="10"/>
  <c r="AE290" i="10"/>
  <c r="AE278" i="10"/>
  <c r="AE165" i="10"/>
  <c r="AE212" i="10"/>
  <c r="AE266" i="10"/>
  <c r="AE254" i="10"/>
  <c r="AE242" i="10"/>
  <c r="AE230" i="10"/>
  <c r="AE218" i="10"/>
  <c r="AE150" i="10"/>
  <c r="AE138" i="10"/>
  <c r="AE126" i="10"/>
  <c r="AE114" i="10"/>
  <c r="AE102" i="10"/>
  <c r="AE90" i="10"/>
  <c r="AE78" i="10"/>
  <c r="AE66" i="10"/>
  <c r="AE54" i="10"/>
  <c r="AE42" i="10"/>
  <c r="AE30" i="10"/>
  <c r="AE18" i="10"/>
  <c r="AE6" i="10"/>
  <c r="AE473" i="10"/>
  <c r="AE393" i="10"/>
  <c r="AE285" i="10"/>
  <c r="AE85" i="10"/>
  <c r="AE435" i="10"/>
  <c r="AE209" i="10"/>
  <c r="AE308" i="10"/>
  <c r="AE204" i="10"/>
  <c r="AE260" i="10"/>
  <c r="AE224" i="10"/>
  <c r="AE132" i="10"/>
  <c r="AE72" i="10"/>
  <c r="AE459" i="10"/>
  <c r="AE403" i="10"/>
  <c r="AE343" i="10"/>
  <c r="AE283" i="10"/>
  <c r="AE235" i="10"/>
  <c r="AE131" i="10"/>
  <c r="AE83" i="10"/>
  <c r="AE23" i="10"/>
  <c r="AE445" i="10"/>
  <c r="AE378" i="10"/>
  <c r="AE294" i="10"/>
  <c r="AE58" i="10"/>
  <c r="AE176" i="10"/>
  <c r="AE478" i="10"/>
  <c r="AE465" i="10"/>
  <c r="AE452" i="10"/>
  <c r="AE440" i="10"/>
  <c r="AE428" i="10"/>
  <c r="AE416" i="10"/>
  <c r="AE409" i="10"/>
  <c r="AE397" i="10"/>
  <c r="AE385" i="10"/>
  <c r="AE373" i="10"/>
  <c r="AE361" i="10"/>
  <c r="AE182" i="10"/>
  <c r="AE349" i="10"/>
  <c r="AE337" i="10"/>
  <c r="AE325" i="10"/>
  <c r="AE313" i="10"/>
  <c r="AE301" i="10"/>
  <c r="AE289" i="10"/>
  <c r="AE277" i="10"/>
  <c r="AE159" i="10"/>
  <c r="AE205" i="10"/>
  <c r="AE265" i="10"/>
  <c r="AE253" i="10"/>
  <c r="AE241" i="10"/>
  <c r="AE229" i="10"/>
  <c r="AE217" i="10"/>
  <c r="AE149" i="10"/>
  <c r="AE137" i="10"/>
  <c r="AE125" i="10"/>
  <c r="AE113" i="10"/>
  <c r="AE101" i="10"/>
  <c r="AE89" i="10"/>
  <c r="AE77" i="10"/>
  <c r="AE65" i="10"/>
  <c r="AE53" i="10"/>
  <c r="AE41" i="10"/>
  <c r="AE29" i="10"/>
  <c r="AE17" i="10"/>
  <c r="AE5" i="10"/>
  <c r="J5" i="4"/>
  <c r="J7" i="4" s="1"/>
  <c r="L12" i="4"/>
  <c r="AA477" i="10" s="1"/>
  <c r="AG477" i="10" s="1"/>
  <c r="K45" i="11" l="1"/>
  <c r="R45" i="11" s="1"/>
  <c r="J45" i="11"/>
  <c r="J44" i="11"/>
  <c r="J43" i="11"/>
  <c r="K47" i="11"/>
  <c r="R47" i="11" s="1"/>
  <c r="J41" i="11"/>
  <c r="J40" i="11"/>
  <c r="J42" i="11"/>
  <c r="J46" i="11"/>
  <c r="R9" i="11"/>
  <c r="C29" i="19"/>
  <c r="R15" i="11"/>
  <c r="C35" i="19"/>
  <c r="I11" i="16"/>
  <c r="I8" i="16"/>
  <c r="AF5" i="10"/>
  <c r="I9" i="16"/>
  <c r="I5" i="16"/>
  <c r="I10" i="16"/>
  <c r="K23" i="11"/>
  <c r="R23" i="11" s="1"/>
  <c r="J26" i="11"/>
  <c r="J19" i="11"/>
  <c r="AF188" i="10"/>
  <c r="AF267" i="10"/>
  <c r="AF456" i="10"/>
  <c r="K46" i="11" s="1"/>
  <c r="AF442" i="10"/>
  <c r="AF430" i="10"/>
  <c r="AF418" i="10"/>
  <c r="AF405" i="10"/>
  <c r="AF393" i="10"/>
  <c r="AF381" i="10"/>
  <c r="AF369" i="10"/>
  <c r="AF81" i="10"/>
  <c r="AF351" i="10"/>
  <c r="AF315" i="10"/>
  <c r="AF291" i="10"/>
  <c r="AF279" i="10"/>
  <c r="AF232" i="10"/>
  <c r="AF225" i="10"/>
  <c r="AF205" i="10"/>
  <c r="AF147" i="10"/>
  <c r="AF71" i="10"/>
  <c r="K24" i="11"/>
  <c r="R24" i="11" s="1"/>
  <c r="AF302" i="10"/>
  <c r="AF290" i="10"/>
  <c r="AF278" i="10"/>
  <c r="AF228" i="10"/>
  <c r="AF269" i="10"/>
  <c r="AF68" i="10"/>
  <c r="AF148" i="10"/>
  <c r="AF22" i="10"/>
  <c r="AF134" i="10"/>
  <c r="AF122" i="10"/>
  <c r="AF65" i="10"/>
  <c r="I8" i="14"/>
  <c r="B17" i="20" s="1"/>
  <c r="AF254" i="10"/>
  <c r="AF123" i="10"/>
  <c r="AF99" i="10"/>
  <c r="J21" i="11"/>
  <c r="AF250" i="10"/>
  <c r="AF429" i="10"/>
  <c r="AF417" i="10"/>
  <c r="AF272" i="10"/>
  <c r="AF404" i="10"/>
  <c r="AF392" i="10"/>
  <c r="AF380" i="10"/>
  <c r="AF368" i="10"/>
  <c r="AF235" i="10"/>
  <c r="AF247" i="10"/>
  <c r="AF350" i="10"/>
  <c r="AF338" i="10"/>
  <c r="AF202" i="10"/>
  <c r="AF262" i="10"/>
  <c r="AF239" i="10"/>
  <c r="AF191" i="10"/>
  <c r="AF440" i="10"/>
  <c r="AF403" i="10"/>
  <c r="K28" i="11" s="1"/>
  <c r="R28" i="11" s="1"/>
  <c r="AF379" i="10"/>
  <c r="AF218" i="10"/>
  <c r="AF230" i="10"/>
  <c r="AF349" i="10"/>
  <c r="AF337" i="10"/>
  <c r="AF325" i="10"/>
  <c r="AF313" i="10"/>
  <c r="AF277" i="10"/>
  <c r="AF224" i="10"/>
  <c r="AF265" i="10"/>
  <c r="AF217" i="10"/>
  <c r="AF196" i="10"/>
  <c r="K8" i="11" s="1"/>
  <c r="AF193" i="10"/>
  <c r="AF55" i="10"/>
  <c r="AF141" i="10"/>
  <c r="AF10" i="10"/>
  <c r="AF67" i="10"/>
  <c r="AF27" i="10"/>
  <c r="J10" i="16" s="1"/>
  <c r="AF109" i="10"/>
  <c r="J24" i="11"/>
  <c r="AF479" i="10"/>
  <c r="AF439" i="10"/>
  <c r="AF390" i="10"/>
  <c r="AF324" i="10"/>
  <c r="J30" i="11"/>
  <c r="I24" i="14"/>
  <c r="J28" i="11"/>
  <c r="J29" i="11"/>
  <c r="AF268" i="10"/>
  <c r="J10" i="11"/>
  <c r="B30" i="19" s="1"/>
  <c r="I5" i="14"/>
  <c r="B14" i="20" s="1"/>
  <c r="AF378" i="10"/>
  <c r="AF336" i="10"/>
  <c r="AF312" i="10"/>
  <c r="AF261" i="10"/>
  <c r="AF187" i="10"/>
  <c r="AF207" i="10"/>
  <c r="J12" i="14" s="1"/>
  <c r="AF74" i="10"/>
  <c r="J11" i="11"/>
  <c r="B31" i="19" s="1"/>
  <c r="J7" i="11"/>
  <c r="B27" i="19" s="1"/>
  <c r="AF179" i="10"/>
  <c r="K40" i="11" s="1"/>
  <c r="AF421" i="10"/>
  <c r="AF294" i="10"/>
  <c r="AF40" i="10"/>
  <c r="AF43" i="10"/>
  <c r="AF62" i="10"/>
  <c r="AF57" i="10"/>
  <c r="AF126" i="10"/>
  <c r="AF114" i="10"/>
  <c r="AF102" i="10"/>
  <c r="AF90" i="10"/>
  <c r="AF17" i="10"/>
  <c r="AF30" i="10"/>
  <c r="AA8" i="10"/>
  <c r="AA14" i="10"/>
  <c r="AA20" i="10"/>
  <c r="AA26" i="10"/>
  <c r="AG26" i="10" s="1"/>
  <c r="AA32" i="10"/>
  <c r="AA38" i="10"/>
  <c r="AA44" i="10"/>
  <c r="AA50" i="10"/>
  <c r="AA56" i="10"/>
  <c r="AA62" i="10"/>
  <c r="AA68" i="10"/>
  <c r="AA74" i="10"/>
  <c r="AG74" i="10" s="1"/>
  <c r="AA83" i="10"/>
  <c r="AA7" i="10"/>
  <c r="AA13" i="10"/>
  <c r="AG13" i="10" s="1"/>
  <c r="AA19" i="10"/>
  <c r="AA25" i="10"/>
  <c r="AG25" i="10" s="1"/>
  <c r="AA31" i="10"/>
  <c r="AA37" i="10"/>
  <c r="AA43" i="10"/>
  <c r="AA49" i="10"/>
  <c r="AA55" i="10"/>
  <c r="AG55" i="10" s="1"/>
  <c r="AA61" i="10"/>
  <c r="AG61" i="10" s="1"/>
  <c r="AA67" i="10"/>
  <c r="AA73" i="10"/>
  <c r="AA81" i="10"/>
  <c r="AG81" i="10" s="1"/>
  <c r="AA80" i="10"/>
  <c r="AA6" i="10"/>
  <c r="AA12" i="10"/>
  <c r="AG12" i="10" s="1"/>
  <c r="AA18" i="10"/>
  <c r="AA24" i="10"/>
  <c r="AA30" i="10"/>
  <c r="AG30" i="10" s="1"/>
  <c r="AA36" i="10"/>
  <c r="AA42" i="10"/>
  <c r="AA48" i="10"/>
  <c r="AA54" i="10"/>
  <c r="AA60" i="10"/>
  <c r="AA66" i="10"/>
  <c r="AA72" i="10"/>
  <c r="AA79" i="10"/>
  <c r="AA78" i="10"/>
  <c r="AG78" i="10" s="1"/>
  <c r="AA5" i="10"/>
  <c r="AA11" i="10"/>
  <c r="AA17" i="10"/>
  <c r="AG17" i="10" s="1"/>
  <c r="AA23" i="10"/>
  <c r="AA29" i="10"/>
  <c r="AA35" i="10"/>
  <c r="AA41" i="10"/>
  <c r="AA47" i="10"/>
  <c r="AA53" i="10"/>
  <c r="AA59" i="10"/>
  <c r="AA65" i="10"/>
  <c r="AG65" i="10" s="1"/>
  <c r="AA71" i="10"/>
  <c r="AG71" i="10" s="1"/>
  <c r="AA77" i="10"/>
  <c r="AA89" i="10"/>
  <c r="AA90" i="10"/>
  <c r="AA91" i="10"/>
  <c r="AA92" i="10"/>
  <c r="AA93" i="10"/>
  <c r="AA94" i="10"/>
  <c r="AA95" i="10"/>
  <c r="AA96" i="10"/>
  <c r="AG96" i="10" s="1"/>
  <c r="AA97" i="10"/>
  <c r="AA98" i="10"/>
  <c r="AA99" i="10"/>
  <c r="AG99" i="10" s="1"/>
  <c r="AA100" i="10"/>
  <c r="AA101" i="10"/>
  <c r="AA102" i="10"/>
  <c r="AA103" i="10"/>
  <c r="AA104" i="10"/>
  <c r="AA105" i="10"/>
  <c r="AA106" i="10"/>
  <c r="AA107" i="10"/>
  <c r="AA108" i="10"/>
  <c r="AA109" i="10"/>
  <c r="AG109" i="10" s="1"/>
  <c r="AA110" i="10"/>
  <c r="AA111" i="10"/>
  <c r="AA112" i="10"/>
  <c r="AA113" i="10"/>
  <c r="AA114" i="10"/>
  <c r="AA115" i="10"/>
  <c r="AA116" i="10"/>
  <c r="AA117" i="10"/>
  <c r="AA118" i="10"/>
  <c r="AA119" i="10"/>
  <c r="AA120" i="10"/>
  <c r="AA121" i="10"/>
  <c r="AA122" i="10"/>
  <c r="AG122" i="10" s="1"/>
  <c r="AA123" i="10"/>
  <c r="AG123" i="10" s="1"/>
  <c r="AA124" i="10"/>
  <c r="AG124" i="10" s="1"/>
  <c r="AA125" i="10"/>
  <c r="AA126" i="10"/>
  <c r="AG126" i="10" s="1"/>
  <c r="AA127" i="10"/>
  <c r="AA86" i="10"/>
  <c r="AA9" i="10"/>
  <c r="AA16" i="10"/>
  <c r="AA45" i="10"/>
  <c r="AA52" i="10"/>
  <c r="AA143" i="10"/>
  <c r="AA155" i="10"/>
  <c r="AG155" i="10" s="1"/>
  <c r="AA15" i="10"/>
  <c r="AG15" i="10" s="1"/>
  <c r="AA22" i="10"/>
  <c r="AG22" i="10" s="1"/>
  <c r="AA51" i="10"/>
  <c r="AG51" i="10" s="1"/>
  <c r="AA58" i="10"/>
  <c r="AA141" i="10"/>
  <c r="AG141" i="10" s="1"/>
  <c r="AA153" i="10"/>
  <c r="AA88" i="10"/>
  <c r="AA128" i="10"/>
  <c r="AA134" i="10"/>
  <c r="AG134" i="10" s="1"/>
  <c r="AA140" i="10"/>
  <c r="AA152" i="10"/>
  <c r="AA21" i="10"/>
  <c r="AA28" i="10"/>
  <c r="AA57" i="10"/>
  <c r="AG57" i="10" s="1"/>
  <c r="AA64" i="10"/>
  <c r="AG64" i="10" s="1"/>
  <c r="AA151" i="10"/>
  <c r="AG151" i="10" s="1"/>
  <c r="AA133" i="10"/>
  <c r="AG133" i="10" s="1"/>
  <c r="AA139" i="10"/>
  <c r="AA150" i="10"/>
  <c r="AA131" i="10"/>
  <c r="AA137" i="10"/>
  <c r="AA146" i="10"/>
  <c r="AG146" i="10" s="1"/>
  <c r="AA158" i="10"/>
  <c r="AA159" i="10"/>
  <c r="AA160" i="10"/>
  <c r="AA161" i="10"/>
  <c r="AA162" i="10"/>
  <c r="AA163" i="10"/>
  <c r="AA164" i="10"/>
  <c r="AA165" i="10"/>
  <c r="AA166" i="10"/>
  <c r="AA167" i="10"/>
  <c r="AA168" i="10"/>
  <c r="AA169" i="10"/>
  <c r="AA170" i="10"/>
  <c r="AA171" i="10"/>
  <c r="AA172" i="10"/>
  <c r="AA173" i="10"/>
  <c r="AG173" i="10" s="1"/>
  <c r="AA174" i="10"/>
  <c r="AG174" i="10" s="1"/>
  <c r="AA175" i="10"/>
  <c r="AA176" i="10"/>
  <c r="AA177" i="10"/>
  <c r="AA178" i="10"/>
  <c r="AA179" i="10"/>
  <c r="AA180" i="10"/>
  <c r="AA181" i="10"/>
  <c r="AA182" i="10"/>
  <c r="AA183" i="10"/>
  <c r="AA184" i="10"/>
  <c r="AA185" i="10"/>
  <c r="AG185" i="10" s="1"/>
  <c r="AA186" i="10"/>
  <c r="AG186" i="10" s="1"/>
  <c r="AA187" i="10"/>
  <c r="AA188" i="10"/>
  <c r="AA189" i="10"/>
  <c r="AA190" i="10"/>
  <c r="AG190" i="10" s="1"/>
  <c r="AA191" i="10"/>
  <c r="AG191" i="10" s="1"/>
  <c r="AA192" i="10"/>
  <c r="AA193" i="10"/>
  <c r="AG193" i="10" s="1"/>
  <c r="AA194" i="10"/>
  <c r="AA195" i="10"/>
  <c r="AA196" i="10"/>
  <c r="AG196" i="10" s="1"/>
  <c r="AA197" i="10"/>
  <c r="AG197" i="10" s="1"/>
  <c r="AA198" i="10"/>
  <c r="AA199" i="10"/>
  <c r="AA200" i="10"/>
  <c r="AG200" i="10" s="1"/>
  <c r="AA201" i="10"/>
  <c r="AA202" i="10"/>
  <c r="AA203" i="10"/>
  <c r="AA204" i="10"/>
  <c r="AA205" i="10"/>
  <c r="AG205" i="10" s="1"/>
  <c r="AA206" i="10"/>
  <c r="AA207" i="10"/>
  <c r="AG207" i="10" s="1"/>
  <c r="AA208" i="10"/>
  <c r="AA209" i="10"/>
  <c r="AA210" i="10"/>
  <c r="AA211" i="10"/>
  <c r="AA212" i="10"/>
  <c r="AA213" i="10"/>
  <c r="AA214" i="10"/>
  <c r="AA10" i="10"/>
  <c r="AA39" i="10"/>
  <c r="AG39" i="10" s="1"/>
  <c r="AA46" i="10"/>
  <c r="AA75" i="10"/>
  <c r="AA85" i="10"/>
  <c r="AA145" i="10"/>
  <c r="AA157" i="10"/>
  <c r="AA40" i="10"/>
  <c r="AG40" i="10" s="1"/>
  <c r="AA34" i="10"/>
  <c r="AA130" i="10"/>
  <c r="AA147" i="10"/>
  <c r="AA154" i="10"/>
  <c r="AA132" i="10"/>
  <c r="AA156" i="10"/>
  <c r="AA27" i="10"/>
  <c r="AG27" i="10" s="1"/>
  <c r="AA135" i="10"/>
  <c r="AG135" i="10" s="1"/>
  <c r="AA149" i="10"/>
  <c r="AG149" i="10" s="1"/>
  <c r="AA69" i="10"/>
  <c r="AA138" i="10"/>
  <c r="AA33" i="10"/>
  <c r="AA217" i="10"/>
  <c r="AA221" i="10"/>
  <c r="AA225" i="10"/>
  <c r="AG225" i="10" s="1"/>
  <c r="AA229" i="10"/>
  <c r="AA233" i="10"/>
  <c r="AA237" i="10"/>
  <c r="AA241" i="10"/>
  <c r="AA245" i="10"/>
  <c r="AA249" i="10"/>
  <c r="AA253" i="10"/>
  <c r="AA257" i="10"/>
  <c r="AA261" i="10"/>
  <c r="AG261" i="10" s="1"/>
  <c r="AA265" i="10"/>
  <c r="AA269" i="10"/>
  <c r="AG269" i="10" s="1"/>
  <c r="AA129" i="10"/>
  <c r="AA216" i="10"/>
  <c r="AA220" i="10"/>
  <c r="AG220" i="10" s="1"/>
  <c r="AA224" i="10"/>
  <c r="AG224" i="10" s="1"/>
  <c r="AA228" i="10"/>
  <c r="AG228" i="10" s="1"/>
  <c r="AA232" i="10"/>
  <c r="AG232" i="10" s="1"/>
  <c r="AA236" i="10"/>
  <c r="AA240" i="10"/>
  <c r="AA244" i="10"/>
  <c r="AG244" i="10" s="1"/>
  <c r="AA248" i="10"/>
  <c r="AA252" i="10"/>
  <c r="AA256" i="10"/>
  <c r="AA260" i="10"/>
  <c r="AA264" i="10"/>
  <c r="AA268" i="10"/>
  <c r="AG268" i="10" s="1"/>
  <c r="AA277" i="10"/>
  <c r="AG277" i="10" s="1"/>
  <c r="AA278" i="10"/>
  <c r="AG278" i="10" s="1"/>
  <c r="AA279" i="10"/>
  <c r="AG279" i="10" s="1"/>
  <c r="AA280" i="10"/>
  <c r="AA281" i="10"/>
  <c r="AA282" i="10"/>
  <c r="AA283" i="10"/>
  <c r="AA284" i="10"/>
  <c r="AA285" i="10"/>
  <c r="AA286" i="10"/>
  <c r="AA287" i="10"/>
  <c r="AA288" i="10"/>
  <c r="AG288" i="10" s="1"/>
  <c r="AA289" i="10"/>
  <c r="AA290" i="10"/>
  <c r="AG290" i="10" s="1"/>
  <c r="AA291" i="10"/>
  <c r="AG291" i="10" s="1"/>
  <c r="AA292" i="10"/>
  <c r="AA293" i="10"/>
  <c r="AA294" i="10"/>
  <c r="AG294" i="10" s="1"/>
  <c r="AA295" i="10"/>
  <c r="AA296" i="10"/>
  <c r="AA297" i="10"/>
  <c r="AA298" i="10"/>
  <c r="AA299" i="10"/>
  <c r="AG299" i="10" s="1"/>
  <c r="AA300" i="10"/>
  <c r="AG300" i="10" s="1"/>
  <c r="AA301" i="10"/>
  <c r="AG301" i="10" s="1"/>
  <c r="AA302" i="10"/>
  <c r="AG302" i="10" s="1"/>
  <c r="AA303" i="10"/>
  <c r="AG303" i="10" s="1"/>
  <c r="AA304" i="10"/>
  <c r="AA305" i="10"/>
  <c r="AA306" i="10"/>
  <c r="AA307" i="10"/>
  <c r="AA308" i="10"/>
  <c r="AA309" i="10"/>
  <c r="AA310" i="10"/>
  <c r="AA311" i="10"/>
  <c r="AA312" i="10"/>
  <c r="AG312" i="10" s="1"/>
  <c r="AA313" i="10"/>
  <c r="AG313" i="10" s="1"/>
  <c r="AA314" i="10"/>
  <c r="AA315" i="10"/>
  <c r="AG315" i="10" s="1"/>
  <c r="AA316" i="10"/>
  <c r="AA317" i="10"/>
  <c r="AA318" i="10"/>
  <c r="AA319" i="10"/>
  <c r="AA320" i="10"/>
  <c r="AA321" i="10"/>
  <c r="AA322" i="10"/>
  <c r="AA323" i="10"/>
  <c r="AA324" i="10"/>
  <c r="AG324" i="10" s="1"/>
  <c r="AA325" i="10"/>
  <c r="AG325" i="10" s="1"/>
  <c r="AA326" i="10"/>
  <c r="AG326" i="10" s="1"/>
  <c r="AA327" i="10"/>
  <c r="AA328" i="10"/>
  <c r="AA329" i="10"/>
  <c r="AA330" i="10"/>
  <c r="AA331" i="10"/>
  <c r="AA332" i="10"/>
  <c r="AA333" i="10"/>
  <c r="AA334" i="10"/>
  <c r="AA335" i="10"/>
  <c r="AG335" i="10" s="1"/>
  <c r="AA336" i="10"/>
  <c r="AG336" i="10" s="1"/>
  <c r="AA337" i="10"/>
  <c r="AG337" i="10" s="1"/>
  <c r="AA338" i="10"/>
  <c r="AG338" i="10" s="1"/>
  <c r="AA339" i="10"/>
  <c r="AG339" i="10" s="1"/>
  <c r="AA340" i="10"/>
  <c r="AA341" i="10"/>
  <c r="AA342" i="10"/>
  <c r="AG342" i="10" s="1"/>
  <c r="AA343" i="10"/>
  <c r="AA344" i="10"/>
  <c r="AA345" i="10"/>
  <c r="AA346" i="10"/>
  <c r="AA347" i="10"/>
  <c r="AG347" i="10" s="1"/>
  <c r="AA348" i="10"/>
  <c r="AG348" i="10" s="1"/>
  <c r="AA349" i="10"/>
  <c r="AG349" i="10" s="1"/>
  <c r="AA350" i="10"/>
  <c r="AG350" i="10" s="1"/>
  <c r="AA351" i="10"/>
  <c r="AG351" i="10" s="1"/>
  <c r="AA352" i="10"/>
  <c r="AA353" i="10"/>
  <c r="AA354" i="10"/>
  <c r="AA355" i="10"/>
  <c r="AA356" i="10"/>
  <c r="AA357" i="10"/>
  <c r="AG357" i="10" s="1"/>
  <c r="AA70" i="10"/>
  <c r="AA136" i="10"/>
  <c r="AA218" i="10"/>
  <c r="AG218" i="10" s="1"/>
  <c r="AA222" i="10"/>
  <c r="AG222" i="10" s="1"/>
  <c r="AA226" i="10"/>
  <c r="AA230" i="10"/>
  <c r="AG230" i="10" s="1"/>
  <c r="AA234" i="10"/>
  <c r="AA238" i="10"/>
  <c r="AA242" i="10"/>
  <c r="AG242" i="10" s="1"/>
  <c r="AA246" i="10"/>
  <c r="AG246" i="10" s="1"/>
  <c r="AA250" i="10"/>
  <c r="AA254" i="10"/>
  <c r="AA258" i="10"/>
  <c r="AA262" i="10"/>
  <c r="AA266" i="10"/>
  <c r="AG266" i="10" s="1"/>
  <c r="AA271" i="10"/>
  <c r="AG271" i="10" s="1"/>
  <c r="AA144" i="10"/>
  <c r="AA270" i="10"/>
  <c r="AA76" i="10"/>
  <c r="AG76" i="10" s="1"/>
  <c r="AA219" i="10"/>
  <c r="AA267" i="10"/>
  <c r="AG267" i="10" s="1"/>
  <c r="AA275" i="10"/>
  <c r="AG275" i="10" s="1"/>
  <c r="AA247" i="10"/>
  <c r="AG247" i="10" s="1"/>
  <c r="AA274" i="10"/>
  <c r="AA227" i="10"/>
  <c r="AA148" i="10"/>
  <c r="AA255" i="10"/>
  <c r="AA273" i="10"/>
  <c r="AG273" i="10" s="1"/>
  <c r="AA63" i="10"/>
  <c r="AA235" i="10"/>
  <c r="AG235" i="10" s="1"/>
  <c r="AA358" i="10"/>
  <c r="AG358" i="10" s="1"/>
  <c r="AA359" i="10"/>
  <c r="AG359" i="10" s="1"/>
  <c r="AA360" i="10"/>
  <c r="AG360" i="10" s="1"/>
  <c r="AA361" i="10"/>
  <c r="AA362" i="10"/>
  <c r="AA363" i="10"/>
  <c r="AA364" i="10"/>
  <c r="AA365" i="10"/>
  <c r="AA366" i="10"/>
  <c r="AG366" i="10" s="1"/>
  <c r="AA367" i="10"/>
  <c r="AA368" i="10"/>
  <c r="AG368" i="10" s="1"/>
  <c r="AA369" i="10"/>
  <c r="AG369" i="10" s="1"/>
  <c r="AA370" i="10"/>
  <c r="AG370" i="10" s="1"/>
  <c r="AA371" i="10"/>
  <c r="AA372" i="10"/>
  <c r="AG372" i="10" s="1"/>
  <c r="AA373" i="10"/>
  <c r="AA374" i="10"/>
  <c r="AA375" i="10"/>
  <c r="AA376" i="10"/>
  <c r="AA377" i="10"/>
  <c r="AA378" i="10"/>
  <c r="AG378" i="10" s="1"/>
  <c r="AA379" i="10"/>
  <c r="AG379" i="10" s="1"/>
  <c r="AA380" i="10"/>
  <c r="AG380" i="10" s="1"/>
  <c r="AA381" i="10"/>
  <c r="AG381" i="10" s="1"/>
  <c r="AA382" i="10"/>
  <c r="AA383" i="10"/>
  <c r="AG383" i="10" s="1"/>
  <c r="AA384" i="10"/>
  <c r="AG384" i="10" s="1"/>
  <c r="AA385" i="10"/>
  <c r="AA386" i="10"/>
  <c r="AA387" i="10"/>
  <c r="AA388" i="10"/>
  <c r="AA389" i="10"/>
  <c r="AA390" i="10"/>
  <c r="AG390" i="10" s="1"/>
  <c r="AA391" i="10"/>
  <c r="AA392" i="10"/>
  <c r="AG392" i="10" s="1"/>
  <c r="AA393" i="10"/>
  <c r="AG393" i="10" s="1"/>
  <c r="AA394" i="10"/>
  <c r="AA395" i="10"/>
  <c r="AG395" i="10" s="1"/>
  <c r="AA396" i="10"/>
  <c r="AG396" i="10" s="1"/>
  <c r="AA397" i="10"/>
  <c r="AA398" i="10"/>
  <c r="AA399" i="10"/>
  <c r="AA400" i="10"/>
  <c r="AA401" i="10"/>
  <c r="AA402" i="10"/>
  <c r="AG402" i="10" s="1"/>
  <c r="AA403" i="10"/>
  <c r="AG403" i="10" s="1"/>
  <c r="AA404" i="10"/>
  <c r="AG404" i="10" s="1"/>
  <c r="AA405" i="10"/>
  <c r="AG405" i="10" s="1"/>
  <c r="AA406" i="10"/>
  <c r="AA407" i="10"/>
  <c r="AG407" i="10" s="1"/>
  <c r="AA408" i="10"/>
  <c r="AG408" i="10" s="1"/>
  <c r="AA409" i="10"/>
  <c r="AA410" i="10"/>
  <c r="AA411" i="10"/>
  <c r="AA215" i="10"/>
  <c r="AA263" i="10"/>
  <c r="AG263" i="10" s="1"/>
  <c r="AA272" i="10"/>
  <c r="AG272" i="10" s="1"/>
  <c r="AA412" i="10"/>
  <c r="AA413" i="10"/>
  <c r="AA414" i="10"/>
  <c r="AG414" i="10" s="1"/>
  <c r="AA243" i="10"/>
  <c r="AA87" i="10"/>
  <c r="AG87" i="10" s="1"/>
  <c r="AA231" i="10"/>
  <c r="AA276" i="10"/>
  <c r="AA259" i="10"/>
  <c r="AA84" i="10"/>
  <c r="AA239" i="10"/>
  <c r="AG239" i="10" s="1"/>
  <c r="AA420" i="10"/>
  <c r="AA426" i="10"/>
  <c r="AG426" i="10" s="1"/>
  <c r="AA432" i="10"/>
  <c r="AA438" i="10"/>
  <c r="AA444" i="10"/>
  <c r="AA450" i="10"/>
  <c r="AA456" i="10"/>
  <c r="AG456" i="10" s="1"/>
  <c r="AA463" i="10"/>
  <c r="AG463" i="10" s="1"/>
  <c r="AA469" i="10"/>
  <c r="AA475" i="10"/>
  <c r="AA251" i="10"/>
  <c r="AG251" i="10" s="1"/>
  <c r="AA419" i="10"/>
  <c r="AG419" i="10" s="1"/>
  <c r="AA425" i="10"/>
  <c r="AA431" i="10"/>
  <c r="AA437" i="10"/>
  <c r="AA443" i="10"/>
  <c r="AA449" i="10"/>
  <c r="AA455" i="10"/>
  <c r="AG455" i="10" s="1"/>
  <c r="AA462" i="10"/>
  <c r="AA468" i="10"/>
  <c r="AA474" i="10"/>
  <c r="AA418" i="10"/>
  <c r="AG418" i="10" s="1"/>
  <c r="AA424" i="10"/>
  <c r="AA430" i="10"/>
  <c r="AG430" i="10" s="1"/>
  <c r="AA436" i="10"/>
  <c r="AA442" i="10"/>
  <c r="AG442" i="10" s="1"/>
  <c r="AA448" i="10"/>
  <c r="AA454" i="10"/>
  <c r="AA461" i="10"/>
  <c r="AA467" i="10"/>
  <c r="AA473" i="10"/>
  <c r="AA142" i="10"/>
  <c r="AG142" i="10" s="1"/>
  <c r="AA223" i="10"/>
  <c r="AG223" i="10" s="1"/>
  <c r="AA417" i="10"/>
  <c r="AA423" i="10"/>
  <c r="AA429" i="10"/>
  <c r="AA435" i="10"/>
  <c r="AA441" i="10"/>
  <c r="AA447" i="10"/>
  <c r="AA453" i="10"/>
  <c r="AG453" i="10" s="1"/>
  <c r="AA460" i="10"/>
  <c r="AA466" i="10"/>
  <c r="AG466" i="10" s="1"/>
  <c r="AA472" i="10"/>
  <c r="AG472" i="10" s="1"/>
  <c r="AA479" i="10"/>
  <c r="AG479" i="10" s="1"/>
  <c r="AA416" i="10"/>
  <c r="AA422" i="10"/>
  <c r="AA428" i="10"/>
  <c r="AA434" i="10"/>
  <c r="AA440" i="10"/>
  <c r="AA446" i="10"/>
  <c r="AA452" i="10"/>
  <c r="AA459" i="10"/>
  <c r="AA465" i="10"/>
  <c r="AA471" i="10"/>
  <c r="AA478" i="10"/>
  <c r="AA415" i="10"/>
  <c r="AG415" i="10" s="1"/>
  <c r="AA421" i="10"/>
  <c r="AA427" i="10"/>
  <c r="AA433" i="10"/>
  <c r="AA439" i="10"/>
  <c r="AA445" i="10"/>
  <c r="AG445" i="10" s="1"/>
  <c r="AA451" i="10"/>
  <c r="AA457" i="10"/>
  <c r="AA464" i="10"/>
  <c r="AA470" i="10"/>
  <c r="AA476" i="10"/>
  <c r="AF246" i="10"/>
  <c r="AF203" i="10"/>
  <c r="AF360" i="10"/>
  <c r="AF258" i="10"/>
  <c r="AF146" i="10"/>
  <c r="J17" i="11"/>
  <c r="J13" i="11"/>
  <c r="B33" i="19" s="1"/>
  <c r="AF222" i="10"/>
  <c r="AF466" i="10"/>
  <c r="AF415" i="10"/>
  <c r="AF366" i="10"/>
  <c r="AF300" i="10"/>
  <c r="AF190" i="10"/>
  <c r="J27" i="11"/>
  <c r="AF242" i="10"/>
  <c r="AF472" i="10"/>
  <c r="AF445" i="10"/>
  <c r="AF433" i="10"/>
  <c r="AF414" i="10"/>
  <c r="AF396" i="10"/>
  <c r="AF372" i="10"/>
  <c r="AF244" i="10"/>
  <c r="J12" i="11"/>
  <c r="B32" i="19" s="1"/>
  <c r="J23" i="11"/>
  <c r="J6" i="11"/>
  <c r="B26" i="19" s="1"/>
  <c r="I22" i="14"/>
  <c r="I12" i="14"/>
  <c r="B21" i="20" s="1"/>
  <c r="J15" i="11"/>
  <c r="B35" i="19" s="1"/>
  <c r="J16" i="11"/>
  <c r="K11" i="11"/>
  <c r="I10" i="14"/>
  <c r="B19" i="20" s="1"/>
  <c r="J25" i="11"/>
  <c r="J22" i="11"/>
  <c r="J8" i="11"/>
  <c r="B28" i="19" s="1"/>
  <c r="I23" i="14"/>
  <c r="I7" i="14"/>
  <c r="B16" i="20" s="1"/>
  <c r="K27" i="11"/>
  <c r="R27" i="11" s="1"/>
  <c r="I11" i="14"/>
  <c r="B20" i="20" s="1"/>
  <c r="J9" i="11"/>
  <c r="B29" i="19" s="1"/>
  <c r="J18" i="11"/>
  <c r="I9" i="14"/>
  <c r="B18" i="20" s="1"/>
  <c r="J14" i="11"/>
  <c r="B34" i="19" s="1"/>
  <c r="M12" i="4"/>
  <c r="AB477" i="10" s="1"/>
  <c r="AH477" i="10" s="1"/>
  <c r="K5" i="4"/>
  <c r="K41" i="11" l="1"/>
  <c r="K44" i="11"/>
  <c r="K42" i="11"/>
  <c r="R42" i="11" s="1"/>
  <c r="L47" i="11"/>
  <c r="S47" i="11" s="1"/>
  <c r="K43" i="11"/>
  <c r="R46" i="11"/>
  <c r="J5" i="16"/>
  <c r="J11" i="16"/>
  <c r="J8" i="16"/>
  <c r="J9" i="16"/>
  <c r="R11" i="11"/>
  <c r="C31" i="19"/>
  <c r="R8" i="11"/>
  <c r="C28" i="19"/>
  <c r="Q12" i="14"/>
  <c r="C21" i="20"/>
  <c r="J24" i="14"/>
  <c r="Q24" i="14" s="1"/>
  <c r="J23" i="14"/>
  <c r="Q23" i="14" s="1"/>
  <c r="K13" i="11"/>
  <c r="K17" i="11"/>
  <c r="R17" i="11" s="1"/>
  <c r="K7" i="11"/>
  <c r="K10" i="11"/>
  <c r="K19" i="11"/>
  <c r="R19" i="11" s="1"/>
  <c r="J10" i="14"/>
  <c r="AG440" i="10"/>
  <c r="AG420" i="10"/>
  <c r="AG148" i="10"/>
  <c r="AG132" i="10"/>
  <c r="AG167" i="10"/>
  <c r="AG16" i="10"/>
  <c r="AG41" i="10"/>
  <c r="AG434" i="10"/>
  <c r="AG227" i="10"/>
  <c r="AG286" i="10"/>
  <c r="AG166" i="10"/>
  <c r="J9" i="14"/>
  <c r="C18" i="20" s="1"/>
  <c r="AG362" i="10"/>
  <c r="Q8" i="11"/>
  <c r="Q25" i="11"/>
  <c r="K14" i="11"/>
  <c r="J7" i="14"/>
  <c r="P7" i="14"/>
  <c r="AG346" i="10"/>
  <c r="AG428" i="10"/>
  <c r="AG411" i="10"/>
  <c r="AG387" i="10"/>
  <c r="AG363" i="10"/>
  <c r="AG254" i="10"/>
  <c r="AG345" i="10"/>
  <c r="AG309" i="10"/>
  <c r="AG256" i="10"/>
  <c r="AG147" i="10"/>
  <c r="AG201" i="10"/>
  <c r="AG177" i="10"/>
  <c r="AG139" i="10"/>
  <c r="AG86" i="10"/>
  <c r="AG104" i="10"/>
  <c r="AG42" i="10"/>
  <c r="AG259" i="10"/>
  <c r="AG296" i="10"/>
  <c r="K26" i="11"/>
  <c r="R26" i="11" s="1"/>
  <c r="Q22" i="11"/>
  <c r="AG435" i="10"/>
  <c r="AG389" i="10"/>
  <c r="AG264" i="10"/>
  <c r="AG118" i="10"/>
  <c r="AG364" i="10"/>
  <c r="AG274" i="10"/>
  <c r="Q15" i="11"/>
  <c r="AG308" i="10"/>
  <c r="J5" i="14"/>
  <c r="C14" i="20" s="1"/>
  <c r="Q44" i="11"/>
  <c r="Q16" i="11"/>
  <c r="AG262" i="10"/>
  <c r="AG233" i="10"/>
  <c r="Q7" i="11"/>
  <c r="Q28" i="11"/>
  <c r="AG417" i="10"/>
  <c r="AG475" i="10"/>
  <c r="AG410" i="10"/>
  <c r="AG374" i="10"/>
  <c r="AG250" i="10"/>
  <c r="AG344" i="10"/>
  <c r="AG320" i="10"/>
  <c r="AG284" i="10"/>
  <c r="AG221" i="10"/>
  <c r="AG130" i="10"/>
  <c r="AG212" i="10"/>
  <c r="AG188" i="10"/>
  <c r="AG164" i="10"/>
  <c r="AG127" i="10"/>
  <c r="AG115" i="10"/>
  <c r="AG103" i="10"/>
  <c r="AG91" i="10"/>
  <c r="AG36" i="10"/>
  <c r="AG49" i="10"/>
  <c r="AG56" i="10"/>
  <c r="J11" i="14"/>
  <c r="R41" i="11"/>
  <c r="AG421" i="10"/>
  <c r="AG416" i="10"/>
  <c r="AG474" i="10"/>
  <c r="AG469" i="10"/>
  <c r="AG276" i="10"/>
  <c r="AG409" i="10"/>
  <c r="AG397" i="10"/>
  <c r="AG385" i="10"/>
  <c r="AG373" i="10"/>
  <c r="AG361" i="10"/>
  <c r="AG355" i="10"/>
  <c r="AG343" i="10"/>
  <c r="AG331" i="10"/>
  <c r="AG319" i="10"/>
  <c r="AG307" i="10"/>
  <c r="AG295" i="10"/>
  <c r="AG283" i="10"/>
  <c r="AG248" i="10"/>
  <c r="AG265" i="10"/>
  <c r="AG217" i="10"/>
  <c r="AG34" i="10"/>
  <c r="AG211" i="10"/>
  <c r="AG199" i="10"/>
  <c r="AG187" i="10"/>
  <c r="AG175" i="10"/>
  <c r="AG163" i="10"/>
  <c r="AG58" i="10"/>
  <c r="AG114" i="10"/>
  <c r="AG102" i="10"/>
  <c r="AG90" i="10"/>
  <c r="AG43" i="10"/>
  <c r="AG50" i="10"/>
  <c r="K16" i="11"/>
  <c r="R16" i="11" s="1"/>
  <c r="R44" i="11"/>
  <c r="AG400" i="10"/>
  <c r="AG258" i="10"/>
  <c r="AG322" i="10"/>
  <c r="AG260" i="10"/>
  <c r="AG229" i="10"/>
  <c r="AG150" i="10"/>
  <c r="AG9" i="10"/>
  <c r="AG105" i="10"/>
  <c r="AG35" i="10"/>
  <c r="AG321" i="10"/>
  <c r="AG422" i="10"/>
  <c r="AG398" i="10"/>
  <c r="AG356" i="10"/>
  <c r="AG176" i="10"/>
  <c r="AG23" i="10"/>
  <c r="R43" i="11"/>
  <c r="AB84" i="10"/>
  <c r="AH84" i="10" s="1"/>
  <c r="AB7" i="10"/>
  <c r="AH7" i="10" s="1"/>
  <c r="AB13" i="10"/>
  <c r="AH13" i="10" s="1"/>
  <c r="AB19" i="10"/>
  <c r="AH19" i="10" s="1"/>
  <c r="AB25" i="10"/>
  <c r="AH25" i="10" s="1"/>
  <c r="AB31" i="10"/>
  <c r="AH31" i="10" s="1"/>
  <c r="AB37" i="10"/>
  <c r="AH37" i="10" s="1"/>
  <c r="AB43" i="10"/>
  <c r="AH43" i="10" s="1"/>
  <c r="AB49" i="10"/>
  <c r="AH49" i="10" s="1"/>
  <c r="AB55" i="10"/>
  <c r="AH55" i="10" s="1"/>
  <c r="AB61" i="10"/>
  <c r="AB67" i="10"/>
  <c r="AH67" i="10" s="1"/>
  <c r="AB73" i="10"/>
  <c r="AH73" i="10" s="1"/>
  <c r="AB81" i="10"/>
  <c r="AB80" i="10"/>
  <c r="AH80" i="10" s="1"/>
  <c r="AB6" i="10"/>
  <c r="AH6" i="10" s="1"/>
  <c r="AB12" i="10"/>
  <c r="AB18" i="10"/>
  <c r="AH18" i="10" s="1"/>
  <c r="AB24" i="10"/>
  <c r="AH24" i="10" s="1"/>
  <c r="AB30" i="10"/>
  <c r="AB36" i="10"/>
  <c r="AH36" i="10" s="1"/>
  <c r="AB42" i="10"/>
  <c r="AH42" i="10" s="1"/>
  <c r="AB48" i="10"/>
  <c r="AB54" i="10"/>
  <c r="AH54" i="10" s="1"/>
  <c r="AB60" i="10"/>
  <c r="AH60" i="10" s="1"/>
  <c r="AB66" i="10"/>
  <c r="AH66" i="10" s="1"/>
  <c r="AB72" i="10"/>
  <c r="AH72" i="10" s="1"/>
  <c r="AB79" i="10"/>
  <c r="AH79" i="10" s="1"/>
  <c r="AB78" i="10"/>
  <c r="AB10" i="10"/>
  <c r="AH10" i="10" s="1"/>
  <c r="AB16" i="10"/>
  <c r="AH16" i="10" s="1"/>
  <c r="AB22" i="10"/>
  <c r="AH22" i="10" s="1"/>
  <c r="AB28" i="10"/>
  <c r="AH28" i="10" s="1"/>
  <c r="AB34" i="10"/>
  <c r="AH34" i="10" s="1"/>
  <c r="AB40" i="10"/>
  <c r="AB46" i="10"/>
  <c r="AH46" i="10" s="1"/>
  <c r="AB52" i="10"/>
  <c r="AH52" i="10" s="1"/>
  <c r="AB58" i="10"/>
  <c r="AH58" i="10" s="1"/>
  <c r="AB64" i="10"/>
  <c r="AB70" i="10"/>
  <c r="AH70" i="10" s="1"/>
  <c r="AB76" i="10"/>
  <c r="AB87" i="10"/>
  <c r="AB29" i="10"/>
  <c r="AH29" i="10" s="1"/>
  <c r="AB32" i="10"/>
  <c r="AH32" i="10" s="1"/>
  <c r="AB65" i="10"/>
  <c r="AB68" i="10"/>
  <c r="AH68" i="10" s="1"/>
  <c r="AB89" i="10"/>
  <c r="AH89" i="10" s="1"/>
  <c r="AB93" i="10"/>
  <c r="AH93" i="10" s="1"/>
  <c r="AB97" i="10"/>
  <c r="AH97" i="10" s="1"/>
  <c r="AB101" i="10"/>
  <c r="AH101" i="10" s="1"/>
  <c r="AB105" i="10"/>
  <c r="AH105" i="10" s="1"/>
  <c r="AB109" i="10"/>
  <c r="AB113" i="10"/>
  <c r="AH113" i="10" s="1"/>
  <c r="AB117" i="10"/>
  <c r="AH117" i="10" s="1"/>
  <c r="AB121" i="10"/>
  <c r="AH121" i="10" s="1"/>
  <c r="AB125" i="10"/>
  <c r="AH125" i="10" s="1"/>
  <c r="AB130" i="10"/>
  <c r="AH130" i="10" s="1"/>
  <c r="AB136" i="10"/>
  <c r="AH136" i="10" s="1"/>
  <c r="AB144" i="10"/>
  <c r="AB156" i="10"/>
  <c r="AH156" i="10" s="1"/>
  <c r="AB9" i="10"/>
  <c r="AH9" i="10" s="1"/>
  <c r="AB45" i="10"/>
  <c r="AH45" i="10" s="1"/>
  <c r="AB35" i="10"/>
  <c r="AH35" i="10" s="1"/>
  <c r="AB38" i="10"/>
  <c r="AH38" i="10" s="1"/>
  <c r="AB71" i="10"/>
  <c r="AH71" i="10" s="1"/>
  <c r="AB74" i="10"/>
  <c r="AH74" i="10" s="1"/>
  <c r="AB129" i="10"/>
  <c r="AH129" i="10" s="1"/>
  <c r="AB135" i="10"/>
  <c r="AB142" i="10"/>
  <c r="AB154" i="10"/>
  <c r="AH154" i="10" s="1"/>
  <c r="AB15" i="10"/>
  <c r="AB51" i="10"/>
  <c r="AB92" i="10"/>
  <c r="AH92" i="10" s="1"/>
  <c r="AB96" i="10"/>
  <c r="AB100" i="10"/>
  <c r="AH100" i="10" s="1"/>
  <c r="AB104" i="10"/>
  <c r="AH104" i="10" s="1"/>
  <c r="AB108" i="10"/>
  <c r="AH108" i="10" s="1"/>
  <c r="AB112" i="10"/>
  <c r="AH112" i="10" s="1"/>
  <c r="AB116" i="10"/>
  <c r="AH116" i="10" s="1"/>
  <c r="AB120" i="10"/>
  <c r="AH120" i="10" s="1"/>
  <c r="AB124" i="10"/>
  <c r="AB141" i="10"/>
  <c r="AH141" i="10" s="1"/>
  <c r="AB153" i="10"/>
  <c r="AB8" i="10"/>
  <c r="AH8" i="10" s="1"/>
  <c r="AB41" i="10"/>
  <c r="AH41" i="10" s="1"/>
  <c r="AB44" i="10"/>
  <c r="AH44" i="10" s="1"/>
  <c r="AB77" i="10"/>
  <c r="AH77" i="10" s="1"/>
  <c r="AB83" i="10"/>
  <c r="AH83" i="10" s="1"/>
  <c r="AB88" i="10"/>
  <c r="AH88" i="10" s="1"/>
  <c r="AB128" i="10"/>
  <c r="AH128" i="10" s="1"/>
  <c r="AB134" i="10"/>
  <c r="AB140" i="10"/>
  <c r="AH140" i="10" s="1"/>
  <c r="AB152" i="10"/>
  <c r="AH152" i="10" s="1"/>
  <c r="AB5" i="10"/>
  <c r="AB21" i="10"/>
  <c r="AB57" i="10"/>
  <c r="AB151" i="10"/>
  <c r="AB33" i="10"/>
  <c r="AH33" i="10" s="1"/>
  <c r="AB69" i="10"/>
  <c r="AH69" i="10" s="1"/>
  <c r="AB90" i="10"/>
  <c r="AH90" i="10" s="1"/>
  <c r="AB94" i="10"/>
  <c r="AH94" i="10" s="1"/>
  <c r="AB98" i="10"/>
  <c r="AH98" i="10" s="1"/>
  <c r="AB102" i="10"/>
  <c r="AH102" i="10" s="1"/>
  <c r="AB106" i="10"/>
  <c r="AH106" i="10" s="1"/>
  <c r="AB110" i="10"/>
  <c r="AH110" i="10" s="1"/>
  <c r="AB114" i="10"/>
  <c r="AH114" i="10" s="1"/>
  <c r="AB118" i="10"/>
  <c r="AB122" i="10"/>
  <c r="AB126" i="10"/>
  <c r="AH126" i="10" s="1"/>
  <c r="AB147" i="10"/>
  <c r="AH147" i="10" s="1"/>
  <c r="AB23" i="10"/>
  <c r="AH23" i="10" s="1"/>
  <c r="AB26" i="10"/>
  <c r="AB59" i="10"/>
  <c r="AH59" i="10" s="1"/>
  <c r="AB62" i="10"/>
  <c r="AH62" i="10" s="1"/>
  <c r="AB131" i="10"/>
  <c r="AH131" i="10" s="1"/>
  <c r="AB137" i="10"/>
  <c r="AH137" i="10" s="1"/>
  <c r="AB146" i="10"/>
  <c r="AB158" i="10"/>
  <c r="AH158" i="10" s="1"/>
  <c r="AB159" i="10"/>
  <c r="AB160" i="10"/>
  <c r="AH160" i="10" s="1"/>
  <c r="AB161" i="10"/>
  <c r="AH161" i="10" s="1"/>
  <c r="AB162" i="10"/>
  <c r="AH162" i="10" s="1"/>
  <c r="AB163" i="10"/>
  <c r="AH163" i="10" s="1"/>
  <c r="AB164" i="10"/>
  <c r="AH164" i="10" s="1"/>
  <c r="AB165" i="10"/>
  <c r="AH165" i="10" s="1"/>
  <c r="AB166" i="10"/>
  <c r="AH166" i="10" s="1"/>
  <c r="AB167" i="10"/>
  <c r="AH167" i="10" s="1"/>
  <c r="AB168" i="10"/>
  <c r="AH168" i="10" s="1"/>
  <c r="AB169" i="10"/>
  <c r="AH169" i="10" s="1"/>
  <c r="AB170" i="10"/>
  <c r="AH170" i="10" s="1"/>
  <c r="AB171" i="10"/>
  <c r="AB172" i="10"/>
  <c r="AH172" i="10" s="1"/>
  <c r="AB173" i="10"/>
  <c r="AB174" i="10"/>
  <c r="AB175" i="10"/>
  <c r="AH175" i="10" s="1"/>
  <c r="AB176" i="10"/>
  <c r="AH176" i="10" s="1"/>
  <c r="AB177" i="10"/>
  <c r="AH177" i="10" s="1"/>
  <c r="AB178" i="10"/>
  <c r="AH178" i="10" s="1"/>
  <c r="AB179" i="10"/>
  <c r="AH179" i="10" s="1"/>
  <c r="AB180" i="10"/>
  <c r="AH180" i="10" s="1"/>
  <c r="AB181" i="10"/>
  <c r="AH181" i="10" s="1"/>
  <c r="AB182" i="10"/>
  <c r="AH182" i="10" s="1"/>
  <c r="AB183" i="10"/>
  <c r="AH183" i="10" s="1"/>
  <c r="AB184" i="10"/>
  <c r="AH184" i="10" s="1"/>
  <c r="AB185" i="10"/>
  <c r="AB186" i="10"/>
  <c r="AB187" i="10"/>
  <c r="AH187" i="10" s="1"/>
  <c r="AB188" i="10"/>
  <c r="AH188" i="10" s="1"/>
  <c r="AB189" i="10"/>
  <c r="AH189" i="10" s="1"/>
  <c r="AB190" i="10"/>
  <c r="AH190" i="10" s="1"/>
  <c r="AB191" i="10"/>
  <c r="AH191" i="10" s="1"/>
  <c r="AB192" i="10"/>
  <c r="AH192" i="10" s="1"/>
  <c r="AB193" i="10"/>
  <c r="AB194" i="10"/>
  <c r="AH194" i="10" s="1"/>
  <c r="M22" i="11" s="1"/>
  <c r="T22" i="11" s="1"/>
  <c r="AB195" i="10"/>
  <c r="AB196" i="10"/>
  <c r="AH196" i="10" s="1"/>
  <c r="AB197" i="10"/>
  <c r="AB198" i="10"/>
  <c r="AH198" i="10" s="1"/>
  <c r="M9" i="11" s="1"/>
  <c r="AB199" i="10"/>
  <c r="AH199" i="10" s="1"/>
  <c r="AB200" i="10"/>
  <c r="AH200" i="10" s="1"/>
  <c r="AB201" i="10"/>
  <c r="AH201" i="10" s="1"/>
  <c r="AB202" i="10"/>
  <c r="AH202" i="10" s="1"/>
  <c r="AB203" i="10"/>
  <c r="AH203" i="10" s="1"/>
  <c r="AB204" i="10"/>
  <c r="AH204" i="10" s="1"/>
  <c r="AB205" i="10"/>
  <c r="AB206" i="10"/>
  <c r="AH206" i="10" s="1"/>
  <c r="AB207" i="10"/>
  <c r="AB208" i="10"/>
  <c r="AH208" i="10" s="1"/>
  <c r="AB209" i="10"/>
  <c r="AH209" i="10" s="1"/>
  <c r="AB53" i="10"/>
  <c r="AH53" i="10" s="1"/>
  <c r="AB56" i="10"/>
  <c r="AH56" i="10" s="1"/>
  <c r="AB111" i="10"/>
  <c r="AH111" i="10" s="1"/>
  <c r="AB138" i="10"/>
  <c r="AH138" i="10" s="1"/>
  <c r="AB39" i="10"/>
  <c r="AB47" i="10"/>
  <c r="AH47" i="10" s="1"/>
  <c r="AB63" i="10"/>
  <c r="AH63" i="10" s="1"/>
  <c r="AB99" i="10"/>
  <c r="AH99" i="10" s="1"/>
  <c r="AB214" i="10"/>
  <c r="AH214" i="10" s="1"/>
  <c r="AB215" i="10"/>
  <c r="AB216" i="10"/>
  <c r="AH216" i="10" s="1"/>
  <c r="AB217" i="10"/>
  <c r="AH217" i="10" s="1"/>
  <c r="AB218" i="10"/>
  <c r="AB219" i="10"/>
  <c r="AH219" i="10" s="1"/>
  <c r="AB220" i="10"/>
  <c r="AH220" i="10" s="1"/>
  <c r="AB221" i="10"/>
  <c r="AH221" i="10" s="1"/>
  <c r="AB222" i="10"/>
  <c r="AB223" i="10"/>
  <c r="AB224" i="10"/>
  <c r="AB225" i="10"/>
  <c r="AH225" i="10" s="1"/>
  <c r="AB226" i="10"/>
  <c r="AH226" i="10" s="1"/>
  <c r="AB227" i="10"/>
  <c r="AB228" i="10"/>
  <c r="AB229" i="10"/>
  <c r="AH229" i="10" s="1"/>
  <c r="AB230" i="10"/>
  <c r="AB231" i="10"/>
  <c r="AH231" i="10" s="1"/>
  <c r="AB232" i="10"/>
  <c r="AB233" i="10"/>
  <c r="AH233" i="10" s="1"/>
  <c r="AB234" i="10"/>
  <c r="AH234" i="10" s="1"/>
  <c r="AB235" i="10"/>
  <c r="AH235" i="10" s="1"/>
  <c r="AB236" i="10"/>
  <c r="AH236" i="10" s="1"/>
  <c r="AB237" i="10"/>
  <c r="AH237" i="10" s="1"/>
  <c r="AB238" i="10"/>
  <c r="AH238" i="10" s="1"/>
  <c r="AB239" i="10"/>
  <c r="AB240" i="10"/>
  <c r="AH240" i="10" s="1"/>
  <c r="AB241" i="10"/>
  <c r="AH241" i="10" s="1"/>
  <c r="AB242" i="10"/>
  <c r="AB243" i="10"/>
  <c r="AH243" i="10" s="1"/>
  <c r="AB244" i="10"/>
  <c r="AB245" i="10"/>
  <c r="AH245" i="10" s="1"/>
  <c r="AB246" i="10"/>
  <c r="AB247" i="10"/>
  <c r="AH247" i="10" s="1"/>
  <c r="AB248" i="10"/>
  <c r="AH248" i="10" s="1"/>
  <c r="AB249" i="10"/>
  <c r="AH249" i="10" s="1"/>
  <c r="AB250" i="10"/>
  <c r="AH250" i="10" s="1"/>
  <c r="AB251" i="10"/>
  <c r="AB252" i="10"/>
  <c r="AH252" i="10" s="1"/>
  <c r="AB253" i="10"/>
  <c r="AH253" i="10" s="1"/>
  <c r="AB254" i="10"/>
  <c r="AH254" i="10" s="1"/>
  <c r="AB255" i="10"/>
  <c r="AH255" i="10" s="1"/>
  <c r="AB256" i="10"/>
  <c r="AH256" i="10" s="1"/>
  <c r="AB257" i="10"/>
  <c r="AH257" i="10" s="1"/>
  <c r="AB258" i="10"/>
  <c r="AH258" i="10" s="1"/>
  <c r="AB259" i="10"/>
  <c r="AH259" i="10" s="1"/>
  <c r="AB260" i="10"/>
  <c r="AH260" i="10" s="1"/>
  <c r="AB261" i="10"/>
  <c r="AB262" i="10"/>
  <c r="AH262" i="10" s="1"/>
  <c r="AB263" i="10"/>
  <c r="AB264" i="10"/>
  <c r="AH264" i="10" s="1"/>
  <c r="AB265" i="10"/>
  <c r="AH265" i="10" s="1"/>
  <c r="AB266" i="10"/>
  <c r="AB267" i="10"/>
  <c r="AH267" i="10" s="1"/>
  <c r="AB268" i="10"/>
  <c r="AB269" i="10"/>
  <c r="AH269" i="10" s="1"/>
  <c r="AB127" i="10"/>
  <c r="AH127" i="10" s="1"/>
  <c r="AB213" i="10"/>
  <c r="AH213" i="10" s="1"/>
  <c r="AB14" i="10"/>
  <c r="AH14" i="10" s="1"/>
  <c r="AB123" i="10"/>
  <c r="AB86" i="10"/>
  <c r="AH86" i="10" s="1"/>
  <c r="AB103" i="10"/>
  <c r="AB132" i="10"/>
  <c r="AH132" i="10" s="1"/>
  <c r="AB145" i="10"/>
  <c r="AH145" i="10" s="1"/>
  <c r="AB11" i="10"/>
  <c r="AH11" i="10" s="1"/>
  <c r="AB27" i="10"/>
  <c r="AH27" i="10" s="1"/>
  <c r="AB149" i="10"/>
  <c r="AB50" i="10"/>
  <c r="AH50" i="10" s="1"/>
  <c r="AB270" i="10"/>
  <c r="AH270" i="10" s="1"/>
  <c r="AB155" i="10"/>
  <c r="AB85" i="10"/>
  <c r="AH85" i="10" s="1"/>
  <c r="AB119" i="10"/>
  <c r="AH119" i="10" s="1"/>
  <c r="AB143" i="10"/>
  <c r="AH143" i="10" s="1"/>
  <c r="AB212" i="10"/>
  <c r="AB20" i="10"/>
  <c r="AH20" i="10" s="1"/>
  <c r="AB157" i="10"/>
  <c r="AH157" i="10" s="1"/>
  <c r="AB75" i="10"/>
  <c r="AH75" i="10" s="1"/>
  <c r="AB272" i="10"/>
  <c r="AB91" i="10"/>
  <c r="AH91" i="10" s="1"/>
  <c r="AB133" i="10"/>
  <c r="AB150" i="10"/>
  <c r="AH150" i="10" s="1"/>
  <c r="AB271" i="10"/>
  <c r="AB279" i="10"/>
  <c r="AH279" i="10" s="1"/>
  <c r="AB283" i="10"/>
  <c r="AH283" i="10" s="1"/>
  <c r="AB287" i="10"/>
  <c r="AH287" i="10" s="1"/>
  <c r="AB291" i="10"/>
  <c r="AB295" i="10"/>
  <c r="AH295" i="10" s="1"/>
  <c r="AB299" i="10"/>
  <c r="AB303" i="10"/>
  <c r="AB307" i="10"/>
  <c r="AH307" i="10" s="1"/>
  <c r="AB311" i="10"/>
  <c r="AH311" i="10" s="1"/>
  <c r="AB315" i="10"/>
  <c r="AH315" i="10" s="1"/>
  <c r="AB319" i="10"/>
  <c r="AH319" i="10" s="1"/>
  <c r="AB323" i="10"/>
  <c r="AH323" i="10" s="1"/>
  <c r="AB327" i="10"/>
  <c r="AH327" i="10" s="1"/>
  <c r="AB331" i="10"/>
  <c r="AH331" i="10" s="1"/>
  <c r="AB335" i="10"/>
  <c r="AB339" i="10"/>
  <c r="AB343" i="10"/>
  <c r="AH343" i="10" s="1"/>
  <c r="AB347" i="10"/>
  <c r="AB351" i="10"/>
  <c r="AB275" i="10"/>
  <c r="AB274" i="10"/>
  <c r="AH274" i="10" s="1"/>
  <c r="AB278" i="10"/>
  <c r="AH278" i="10" s="1"/>
  <c r="AB282" i="10"/>
  <c r="AH282" i="10" s="1"/>
  <c r="AB286" i="10"/>
  <c r="AH286" i="10" s="1"/>
  <c r="AB290" i="10"/>
  <c r="AH290" i="10" s="1"/>
  <c r="AB294" i="10"/>
  <c r="AB298" i="10"/>
  <c r="AH298" i="10" s="1"/>
  <c r="AB302" i="10"/>
  <c r="AB306" i="10"/>
  <c r="AH306" i="10" s="1"/>
  <c r="AB310" i="10"/>
  <c r="AH310" i="10" s="1"/>
  <c r="AB314" i="10"/>
  <c r="AH314" i="10" s="1"/>
  <c r="AB318" i="10"/>
  <c r="AH318" i="10" s="1"/>
  <c r="AB322" i="10"/>
  <c r="AH322" i="10" s="1"/>
  <c r="AB326" i="10"/>
  <c r="AB330" i="10"/>
  <c r="AH330" i="10" s="1"/>
  <c r="AB334" i="10"/>
  <c r="AH334" i="10" s="1"/>
  <c r="AB338" i="10"/>
  <c r="AH338" i="10" s="1"/>
  <c r="AB342" i="10"/>
  <c r="AB346" i="10"/>
  <c r="AH346" i="10" s="1"/>
  <c r="AB350" i="10"/>
  <c r="AB148" i="10"/>
  <c r="AH148" i="10" s="1"/>
  <c r="AB273" i="10"/>
  <c r="AB17" i="10"/>
  <c r="AH17" i="10" s="1"/>
  <c r="AB357" i="10"/>
  <c r="AH357" i="10" s="1"/>
  <c r="AB358" i="10"/>
  <c r="AB359" i="10"/>
  <c r="AB360" i="10"/>
  <c r="AB361" i="10"/>
  <c r="AH361" i="10" s="1"/>
  <c r="AB362" i="10"/>
  <c r="AH362" i="10" s="1"/>
  <c r="AB363" i="10"/>
  <c r="AH363" i="10" s="1"/>
  <c r="AB364" i="10"/>
  <c r="AH364" i="10" s="1"/>
  <c r="AB365" i="10"/>
  <c r="AB366" i="10"/>
  <c r="AB367" i="10"/>
  <c r="AH367" i="10" s="1"/>
  <c r="AB368" i="10"/>
  <c r="AH368" i="10" s="1"/>
  <c r="AB369" i="10"/>
  <c r="AB370" i="10"/>
  <c r="AB371" i="10"/>
  <c r="AH371" i="10" s="1"/>
  <c r="AB372" i="10"/>
  <c r="AB373" i="10"/>
  <c r="AH373" i="10" s="1"/>
  <c r="M25" i="11" s="1"/>
  <c r="T25" i="11" s="1"/>
  <c r="AB374" i="10"/>
  <c r="AH374" i="10" s="1"/>
  <c r="AB375" i="10"/>
  <c r="AH375" i="10" s="1"/>
  <c r="AB376" i="10"/>
  <c r="AH376" i="10" s="1"/>
  <c r="AB377" i="10"/>
  <c r="AB378" i="10"/>
  <c r="AB379" i="10"/>
  <c r="AB380" i="10"/>
  <c r="AH380" i="10" s="1"/>
  <c r="AB381" i="10"/>
  <c r="AH381" i="10" s="1"/>
  <c r="AB382" i="10"/>
  <c r="AH382" i="10" s="1"/>
  <c r="AB383" i="10"/>
  <c r="AB384" i="10"/>
  <c r="AB385" i="10"/>
  <c r="AH385" i="10" s="1"/>
  <c r="AB386" i="10"/>
  <c r="AH386" i="10" s="1"/>
  <c r="AB387" i="10"/>
  <c r="AH387" i="10" s="1"/>
  <c r="AB388" i="10"/>
  <c r="AH388" i="10" s="1"/>
  <c r="AB389" i="10"/>
  <c r="AB390" i="10"/>
  <c r="AB391" i="10"/>
  <c r="AH391" i="10" s="1"/>
  <c r="AB392" i="10"/>
  <c r="AH392" i="10" s="1"/>
  <c r="AB393" i="10"/>
  <c r="AH393" i="10" s="1"/>
  <c r="AB394" i="10"/>
  <c r="AH394" i="10" s="1"/>
  <c r="AB395" i="10"/>
  <c r="AB396" i="10"/>
  <c r="AB397" i="10"/>
  <c r="AH397" i="10" s="1"/>
  <c r="AB398" i="10"/>
  <c r="AH398" i="10" s="1"/>
  <c r="AB399" i="10"/>
  <c r="AH399" i="10" s="1"/>
  <c r="AB400" i="10"/>
  <c r="AH400" i="10" s="1"/>
  <c r="AB401" i="10"/>
  <c r="AB402" i="10"/>
  <c r="AB403" i="10"/>
  <c r="AH403" i="10" s="1"/>
  <c r="AB404" i="10"/>
  <c r="AB405" i="10"/>
  <c r="AH405" i="10" s="1"/>
  <c r="AB406" i="10"/>
  <c r="AH406" i="10" s="1"/>
  <c r="AB407" i="10"/>
  <c r="AB408" i="10"/>
  <c r="AH408" i="10" s="1"/>
  <c r="AB409" i="10"/>
  <c r="AH409" i="10" s="1"/>
  <c r="AB410" i="10"/>
  <c r="AH410" i="10" s="1"/>
  <c r="AB411" i="10"/>
  <c r="AH411" i="10" s="1"/>
  <c r="AB115" i="10"/>
  <c r="AH115" i="10" s="1"/>
  <c r="AB277" i="10"/>
  <c r="AB281" i="10"/>
  <c r="AH281" i="10" s="1"/>
  <c r="AB285" i="10"/>
  <c r="AH285" i="10" s="1"/>
  <c r="AB289" i="10"/>
  <c r="AH289" i="10" s="1"/>
  <c r="AB293" i="10"/>
  <c r="AH293" i="10" s="1"/>
  <c r="AB297" i="10"/>
  <c r="AH297" i="10" s="1"/>
  <c r="AB301" i="10"/>
  <c r="AB305" i="10"/>
  <c r="AH305" i="10" s="1"/>
  <c r="AB309" i="10"/>
  <c r="AH309" i="10" s="1"/>
  <c r="AB313" i="10"/>
  <c r="AB317" i="10"/>
  <c r="AH317" i="10" s="1"/>
  <c r="AB325" i="10"/>
  <c r="AH325" i="10" s="1"/>
  <c r="AB329" i="10"/>
  <c r="AH329" i="10" s="1"/>
  <c r="AB333" i="10"/>
  <c r="AH333" i="10" s="1"/>
  <c r="AB337" i="10"/>
  <c r="AH337" i="10" s="1"/>
  <c r="AB341" i="10"/>
  <c r="AH341" i="10" s="1"/>
  <c r="AB345" i="10"/>
  <c r="AH345" i="10" s="1"/>
  <c r="AB349" i="10"/>
  <c r="AH349" i="10" s="1"/>
  <c r="AB356" i="10"/>
  <c r="AH356" i="10" s="1"/>
  <c r="AB107" i="10"/>
  <c r="AH107" i="10" s="1"/>
  <c r="AB211" i="10"/>
  <c r="AH211" i="10" s="1"/>
  <c r="AB280" i="10"/>
  <c r="AH280" i="10" s="1"/>
  <c r="AB284" i="10"/>
  <c r="AH284" i="10" s="1"/>
  <c r="AB288" i="10"/>
  <c r="AH288" i="10" s="1"/>
  <c r="AB292" i="10"/>
  <c r="AH292" i="10" s="1"/>
  <c r="AB296" i="10"/>
  <c r="AH296" i="10" s="1"/>
  <c r="AB300" i="10"/>
  <c r="AB304" i="10"/>
  <c r="AH304" i="10" s="1"/>
  <c r="AB308" i="10"/>
  <c r="AH308" i="10" s="1"/>
  <c r="AB312" i="10"/>
  <c r="AH312" i="10" s="1"/>
  <c r="AB316" i="10"/>
  <c r="AH316" i="10" s="1"/>
  <c r="M15" i="11" s="1"/>
  <c r="AB320" i="10"/>
  <c r="AH320" i="10" s="1"/>
  <c r="AB324" i="10"/>
  <c r="AB328" i="10"/>
  <c r="AH328" i="10" s="1"/>
  <c r="AB332" i="10"/>
  <c r="AH332" i="10" s="1"/>
  <c r="AB336" i="10"/>
  <c r="AB340" i="10"/>
  <c r="AB344" i="10"/>
  <c r="AH344" i="10" s="1"/>
  <c r="AB348" i="10"/>
  <c r="AB353" i="10"/>
  <c r="AH353" i="10" s="1"/>
  <c r="AB210" i="10"/>
  <c r="AH210" i="10" s="1"/>
  <c r="AB139" i="10"/>
  <c r="AH139" i="10" s="1"/>
  <c r="AB276" i="10"/>
  <c r="AH276" i="10" s="1"/>
  <c r="AB352" i="10"/>
  <c r="AH352" i="10" s="1"/>
  <c r="AB415" i="10"/>
  <c r="AB421" i="10"/>
  <c r="AH421" i="10" s="1"/>
  <c r="AB427" i="10"/>
  <c r="AH427" i="10" s="1"/>
  <c r="AB433" i="10"/>
  <c r="AH433" i="10" s="1"/>
  <c r="AB439" i="10"/>
  <c r="AB445" i="10"/>
  <c r="AH445" i="10" s="1"/>
  <c r="AB451" i="10"/>
  <c r="AH451" i="10" s="1"/>
  <c r="AB457" i="10"/>
  <c r="AH457" i="10" s="1"/>
  <c r="AB464" i="10"/>
  <c r="AH464" i="10" s="1"/>
  <c r="AB470" i="10"/>
  <c r="AH470" i="10" s="1"/>
  <c r="AB476" i="10"/>
  <c r="AH476" i="10" s="1"/>
  <c r="AB414" i="10"/>
  <c r="AB355" i="10"/>
  <c r="AH355" i="10" s="1"/>
  <c r="AB420" i="10"/>
  <c r="AH420" i="10" s="1"/>
  <c r="AB426" i="10"/>
  <c r="AB432" i="10"/>
  <c r="AH432" i="10" s="1"/>
  <c r="AB438" i="10"/>
  <c r="AB444" i="10"/>
  <c r="AH444" i="10" s="1"/>
  <c r="AB450" i="10"/>
  <c r="AH450" i="10" s="1"/>
  <c r="AB456" i="10"/>
  <c r="AH456" i="10" s="1"/>
  <c r="AB463" i="10"/>
  <c r="AB469" i="10"/>
  <c r="AH469" i="10" s="1"/>
  <c r="AB475" i="10"/>
  <c r="AH475" i="10" s="1"/>
  <c r="AB321" i="10"/>
  <c r="AH321" i="10" s="1"/>
  <c r="AB413" i="10"/>
  <c r="AH413" i="10" s="1"/>
  <c r="AB419" i="10"/>
  <c r="AB425" i="10"/>
  <c r="AH425" i="10" s="1"/>
  <c r="AB431" i="10"/>
  <c r="AH431" i="10" s="1"/>
  <c r="AB437" i="10"/>
  <c r="AB443" i="10"/>
  <c r="AH443" i="10" s="1"/>
  <c r="AB449" i="10"/>
  <c r="AH449" i="10" s="1"/>
  <c r="AB455" i="10"/>
  <c r="AH455" i="10" s="1"/>
  <c r="AB462" i="10"/>
  <c r="AH462" i="10" s="1"/>
  <c r="AB468" i="10"/>
  <c r="AH468" i="10" s="1"/>
  <c r="AB474" i="10"/>
  <c r="AH474" i="10" s="1"/>
  <c r="AB354" i="10"/>
  <c r="AH354" i="10" s="1"/>
  <c r="AB418" i="10"/>
  <c r="AH418" i="10" s="1"/>
  <c r="AB424" i="10"/>
  <c r="AH424" i="10" s="1"/>
  <c r="AB430" i="10"/>
  <c r="AH430" i="10" s="1"/>
  <c r="AB436" i="10"/>
  <c r="AH436" i="10" s="1"/>
  <c r="AB442" i="10"/>
  <c r="AB448" i="10"/>
  <c r="AH448" i="10" s="1"/>
  <c r="AB454" i="10"/>
  <c r="AH454" i="10" s="1"/>
  <c r="AB461" i="10"/>
  <c r="AH461" i="10" s="1"/>
  <c r="AB467" i="10"/>
  <c r="AH467" i="10" s="1"/>
  <c r="AB473" i="10"/>
  <c r="AH473" i="10" s="1"/>
  <c r="AB412" i="10"/>
  <c r="AH412" i="10" s="1"/>
  <c r="AB417" i="10"/>
  <c r="AH417" i="10" s="1"/>
  <c r="AB423" i="10"/>
  <c r="AH423" i="10" s="1"/>
  <c r="M30" i="11" s="1"/>
  <c r="T30" i="11" s="1"/>
  <c r="AB429" i="10"/>
  <c r="AH429" i="10" s="1"/>
  <c r="AB435" i="10"/>
  <c r="AH435" i="10" s="1"/>
  <c r="AB441" i="10"/>
  <c r="AH441" i="10" s="1"/>
  <c r="AB447" i="10"/>
  <c r="AB453" i="10"/>
  <c r="AB460" i="10"/>
  <c r="AH460" i="10" s="1"/>
  <c r="AB466" i="10"/>
  <c r="AB472" i="10"/>
  <c r="AB479" i="10"/>
  <c r="AH479" i="10" s="1"/>
  <c r="AB95" i="10"/>
  <c r="AH95" i="10" s="1"/>
  <c r="AB416" i="10"/>
  <c r="AH416" i="10" s="1"/>
  <c r="AB422" i="10"/>
  <c r="AH422" i="10" s="1"/>
  <c r="M29" i="11" s="1"/>
  <c r="T29" i="11" s="1"/>
  <c r="AB428" i="10"/>
  <c r="AH428" i="10" s="1"/>
  <c r="AB434" i="10"/>
  <c r="AH434" i="10" s="1"/>
  <c r="AB440" i="10"/>
  <c r="AH440" i="10" s="1"/>
  <c r="AB446" i="10"/>
  <c r="AH446" i="10" s="1"/>
  <c r="AB452" i="10"/>
  <c r="AH452" i="10" s="1"/>
  <c r="AB459" i="10"/>
  <c r="AH459" i="10" s="1"/>
  <c r="AB465" i="10"/>
  <c r="AH465" i="10" s="1"/>
  <c r="AB471" i="10"/>
  <c r="AH471" i="10" s="1"/>
  <c r="AB478" i="10"/>
  <c r="AH478" i="10" s="1"/>
  <c r="K12" i="11"/>
  <c r="AG425" i="10"/>
  <c r="AG401" i="10"/>
  <c r="AG365" i="10"/>
  <c r="AG136" i="10"/>
  <c r="AG323" i="10"/>
  <c r="AG287" i="10"/>
  <c r="AG10" i="10"/>
  <c r="AG179" i="10"/>
  <c r="AG128" i="10"/>
  <c r="AG94" i="10"/>
  <c r="AG67" i="10"/>
  <c r="AG439" i="10"/>
  <c r="AG376" i="10"/>
  <c r="AG310" i="10"/>
  <c r="AG214" i="10"/>
  <c r="Q10" i="11"/>
  <c r="AG427" i="10"/>
  <c r="AG386" i="10"/>
  <c r="AG332" i="10"/>
  <c r="Q46" i="11"/>
  <c r="Q19" i="11"/>
  <c r="Q43" i="11"/>
  <c r="AG436" i="10"/>
  <c r="AG377" i="10"/>
  <c r="AG311" i="10"/>
  <c r="AG216" i="10"/>
  <c r="AG203" i="10"/>
  <c r="AG131" i="10"/>
  <c r="AG106" i="10"/>
  <c r="AG54" i="10"/>
  <c r="K6" i="11"/>
  <c r="K21" i="11"/>
  <c r="R21" i="11" s="1"/>
  <c r="AG429" i="10"/>
  <c r="AG215" i="10"/>
  <c r="AG388" i="10"/>
  <c r="AG70" i="10"/>
  <c r="AG334" i="10"/>
  <c r="AG298" i="10"/>
  <c r="AG129" i="10"/>
  <c r="AG154" i="10"/>
  <c r="AG202" i="10"/>
  <c r="AG178" i="10"/>
  <c r="AG88" i="10"/>
  <c r="AG117" i="10"/>
  <c r="AG93" i="10"/>
  <c r="AG48" i="10"/>
  <c r="AG68" i="10"/>
  <c r="J22" i="14"/>
  <c r="K18" i="11"/>
  <c r="R18" i="11" s="1"/>
  <c r="J8" i="14"/>
  <c r="AG433" i="10"/>
  <c r="AG423" i="10"/>
  <c r="AG424" i="10"/>
  <c r="AG84" i="10"/>
  <c r="AG399" i="10"/>
  <c r="AG375" i="10"/>
  <c r="AG333" i="10"/>
  <c r="AG297" i="10"/>
  <c r="AG285" i="10"/>
  <c r="AG213" i="10"/>
  <c r="AG189" i="10"/>
  <c r="AG165" i="10"/>
  <c r="AG153" i="10"/>
  <c r="AG116" i="10"/>
  <c r="AG92" i="10"/>
  <c r="AG29" i="10"/>
  <c r="AG62" i="10"/>
  <c r="AG252" i="10"/>
  <c r="P10" i="14"/>
  <c r="Q23" i="11"/>
  <c r="P24" i="14"/>
  <c r="Q27" i="11"/>
  <c r="Q47" i="11"/>
  <c r="AG464" i="10"/>
  <c r="AG459" i="10"/>
  <c r="AG454" i="10"/>
  <c r="AG443" i="10"/>
  <c r="AG438" i="10"/>
  <c r="AG413" i="10"/>
  <c r="AG63" i="10"/>
  <c r="AG144" i="10"/>
  <c r="AG226" i="10"/>
  <c r="AG314" i="10"/>
  <c r="AG245" i="10"/>
  <c r="AG75" i="10"/>
  <c r="AG206" i="10"/>
  <c r="AG194" i="10"/>
  <c r="AG182" i="10"/>
  <c r="AG170" i="10"/>
  <c r="AG158" i="10"/>
  <c r="AG152" i="10"/>
  <c r="AG143" i="10"/>
  <c r="AG121" i="10"/>
  <c r="AG97" i="10"/>
  <c r="AG59" i="10"/>
  <c r="AG72" i="10"/>
  <c r="AG80" i="10"/>
  <c r="AG20" i="10"/>
  <c r="Q30" i="11"/>
  <c r="Q14" i="11"/>
  <c r="Q41" i="11"/>
  <c r="Q6" i="11"/>
  <c r="Q13" i="11"/>
  <c r="AG457" i="10"/>
  <c r="AG452" i="10"/>
  <c r="AG447" i="10"/>
  <c r="AG448" i="10"/>
  <c r="AG437" i="10"/>
  <c r="AG432" i="10"/>
  <c r="AG412" i="10"/>
  <c r="AG391" i="10"/>
  <c r="AG367" i="10"/>
  <c r="AG289" i="10"/>
  <c r="AG241" i="10"/>
  <c r="AG46" i="10"/>
  <c r="AG181" i="10"/>
  <c r="AG169" i="10"/>
  <c r="AG140" i="10"/>
  <c r="AG52" i="10"/>
  <c r="AG120" i="10"/>
  <c r="AG108" i="10"/>
  <c r="AG53" i="10"/>
  <c r="AG66" i="10"/>
  <c r="AG7" i="10"/>
  <c r="AG14" i="10"/>
  <c r="Q24" i="11"/>
  <c r="Q9" i="11"/>
  <c r="P23" i="14"/>
  <c r="P12" i="14"/>
  <c r="Q17" i="11"/>
  <c r="AG451" i="10"/>
  <c r="AG446" i="10"/>
  <c r="AG441" i="10"/>
  <c r="AG431" i="10"/>
  <c r="L28" i="11"/>
  <c r="S28" i="11" s="1"/>
  <c r="AG255" i="10"/>
  <c r="AG237" i="10"/>
  <c r="AG156" i="10"/>
  <c r="AG204" i="10"/>
  <c r="AG192" i="10"/>
  <c r="AG180" i="10"/>
  <c r="AG168" i="10"/>
  <c r="AG137" i="10"/>
  <c r="AG45" i="10"/>
  <c r="AG119" i="10"/>
  <c r="AG107" i="10"/>
  <c r="AG95" i="10"/>
  <c r="AG47" i="10"/>
  <c r="AG60" i="10"/>
  <c r="AG73" i="10"/>
  <c r="AG83" i="10"/>
  <c r="AG8" i="10"/>
  <c r="J48" i="11"/>
  <c r="Q48" i="11" s="1"/>
  <c r="Q40" i="11"/>
  <c r="AG468" i="10"/>
  <c r="AG231" i="10"/>
  <c r="AG354" i="10"/>
  <c r="AG330" i="10"/>
  <c r="AG318" i="10"/>
  <c r="AG306" i="10"/>
  <c r="AG282" i="10"/>
  <c r="AG33" i="10"/>
  <c r="AG210" i="10"/>
  <c r="AG198" i="10"/>
  <c r="AG162" i="10"/>
  <c r="AG125" i="10"/>
  <c r="AG113" i="10"/>
  <c r="AG101" i="10"/>
  <c r="AG89" i="10"/>
  <c r="AG11" i="10"/>
  <c r="AG24" i="10"/>
  <c r="AG37" i="10"/>
  <c r="AG44" i="10"/>
  <c r="Q45" i="11"/>
  <c r="I25" i="14"/>
  <c r="P22" i="14"/>
  <c r="Q12" i="11"/>
  <c r="AG478" i="10"/>
  <c r="AG473" i="10"/>
  <c r="AG462" i="10"/>
  <c r="AG371" i="10"/>
  <c r="AG219" i="10"/>
  <c r="AG238" i="10"/>
  <c r="AG353" i="10"/>
  <c r="AG341" i="10"/>
  <c r="AG329" i="10"/>
  <c r="AG317" i="10"/>
  <c r="AG305" i="10"/>
  <c r="AG293" i="10"/>
  <c r="AG281" i="10"/>
  <c r="AG240" i="10"/>
  <c r="AG257" i="10"/>
  <c r="AG138" i="10"/>
  <c r="AG157" i="10"/>
  <c r="AG209" i="10"/>
  <c r="AG161" i="10"/>
  <c r="AG112" i="10"/>
  <c r="AG100" i="10"/>
  <c r="AG77" i="10"/>
  <c r="AG5" i="10"/>
  <c r="AG18" i="10"/>
  <c r="AG31" i="10"/>
  <c r="AG38" i="10"/>
  <c r="P5" i="14"/>
  <c r="Q29" i="11"/>
  <c r="AG476" i="10"/>
  <c r="AG471" i="10"/>
  <c r="AG467" i="10"/>
  <c r="AG450" i="10"/>
  <c r="AG243" i="10"/>
  <c r="AG406" i="10"/>
  <c r="AG394" i="10"/>
  <c r="AG382" i="10"/>
  <c r="AG234" i="10"/>
  <c r="AG352" i="10"/>
  <c r="AG340" i="10"/>
  <c r="AG328" i="10"/>
  <c r="AG316" i="10"/>
  <c r="AG304" i="10"/>
  <c r="AG292" i="10"/>
  <c r="AG280" i="10"/>
  <c r="AG236" i="10"/>
  <c r="AG253" i="10"/>
  <c r="AG69" i="10"/>
  <c r="AG145" i="10"/>
  <c r="AG208" i="10"/>
  <c r="AG184" i="10"/>
  <c r="AG172" i="10"/>
  <c r="AG160" i="10"/>
  <c r="AG28" i="10"/>
  <c r="AG111" i="10"/>
  <c r="AG32" i="10"/>
  <c r="Q21" i="11"/>
  <c r="P8" i="14"/>
  <c r="Q26" i="11"/>
  <c r="P9" i="14"/>
  <c r="Q42" i="11"/>
  <c r="Q18" i="11"/>
  <c r="P11" i="14"/>
  <c r="R40" i="11"/>
  <c r="AG470" i="10"/>
  <c r="AG465" i="10"/>
  <c r="AG460" i="10"/>
  <c r="AG461" i="10"/>
  <c r="AG449" i="10"/>
  <c r="AG444" i="10"/>
  <c r="AG270" i="10"/>
  <c r="AG327" i="10"/>
  <c r="AG249" i="10"/>
  <c r="AG85" i="10"/>
  <c r="AG195" i="10"/>
  <c r="AG183" i="10"/>
  <c r="AG171" i="10"/>
  <c r="AG159" i="10"/>
  <c r="AG21" i="10"/>
  <c r="AG110" i="10"/>
  <c r="AG98" i="10"/>
  <c r="AG79" i="10"/>
  <c r="AG6" i="10"/>
  <c r="AG19" i="10"/>
  <c r="Q11" i="11"/>
  <c r="K7" i="4"/>
  <c r="L5" i="4"/>
  <c r="N12" i="4"/>
  <c r="AC477" i="10" s="1"/>
  <c r="AI477" i="10" s="1"/>
  <c r="AJ477" i="10" s="1"/>
  <c r="L46" i="11" l="1"/>
  <c r="L43" i="11"/>
  <c r="M45" i="11"/>
  <c r="T45" i="11" s="1"/>
  <c r="L42" i="11"/>
  <c r="L44" i="11"/>
  <c r="L45" i="11"/>
  <c r="L40" i="11"/>
  <c r="L41" i="11"/>
  <c r="K10" i="16"/>
  <c r="R7" i="11"/>
  <c r="C27" i="19"/>
  <c r="R13" i="11"/>
  <c r="C33" i="19"/>
  <c r="R12" i="11"/>
  <c r="C32" i="19"/>
  <c r="R10" i="11"/>
  <c r="C30" i="19"/>
  <c r="K5" i="16"/>
  <c r="Q8" i="14"/>
  <c r="C17" i="20"/>
  <c r="Q11" i="14"/>
  <c r="C20" i="20"/>
  <c r="T15" i="11"/>
  <c r="E35" i="19"/>
  <c r="K9" i="16"/>
  <c r="T9" i="11"/>
  <c r="E29" i="19"/>
  <c r="Q7" i="14"/>
  <c r="C16" i="20"/>
  <c r="R14" i="11"/>
  <c r="C34" i="19"/>
  <c r="L10" i="16"/>
  <c r="K8" i="16"/>
  <c r="Q10" i="14"/>
  <c r="C19" i="20"/>
  <c r="AH5" i="10"/>
  <c r="R6" i="11"/>
  <c r="C26" i="19"/>
  <c r="K11" i="16"/>
  <c r="AD477" i="10"/>
  <c r="K12" i="14"/>
  <c r="K5" i="14"/>
  <c r="L29" i="11"/>
  <c r="L10" i="11"/>
  <c r="D30" i="19" s="1"/>
  <c r="L18" i="11"/>
  <c r="S18" i="11" s="1"/>
  <c r="L21" i="11"/>
  <c r="S21" i="11" s="1"/>
  <c r="AH277" i="10"/>
  <c r="AH401" i="10"/>
  <c r="M27" i="11" s="1"/>
  <c r="T27" i="11" s="1"/>
  <c r="AH389" i="10"/>
  <c r="AH377" i="10"/>
  <c r="AH365" i="10"/>
  <c r="AH350" i="10"/>
  <c r="AH302" i="10"/>
  <c r="AH339" i="10"/>
  <c r="AH291" i="10"/>
  <c r="AH212" i="10"/>
  <c r="M11" i="11" s="1"/>
  <c r="AH103" i="10"/>
  <c r="AH263" i="10"/>
  <c r="AH251" i="10"/>
  <c r="AH239" i="10"/>
  <c r="AH227" i="10"/>
  <c r="AH215" i="10"/>
  <c r="AH207" i="10"/>
  <c r="AH195" i="10"/>
  <c r="AH171" i="10"/>
  <c r="AH159" i="10"/>
  <c r="AH118" i="10"/>
  <c r="AH21" i="10"/>
  <c r="AH153" i="10"/>
  <c r="AH15" i="10"/>
  <c r="AH144" i="10"/>
  <c r="AH40" i="10"/>
  <c r="AH48" i="10"/>
  <c r="AH61" i="10"/>
  <c r="AH442" i="10"/>
  <c r="AH437" i="10"/>
  <c r="AH438" i="10"/>
  <c r="AH439" i="10"/>
  <c r="L16" i="11"/>
  <c r="S16" i="11" s="1"/>
  <c r="AH447" i="10"/>
  <c r="L9" i="11"/>
  <c r="D29" i="19" s="1"/>
  <c r="K23" i="14"/>
  <c r="AH340" i="10"/>
  <c r="Q9" i="14"/>
  <c r="AH193" i="10"/>
  <c r="K8" i="14"/>
  <c r="D17" i="20" s="1"/>
  <c r="AH466" i="10"/>
  <c r="AH426" i="10"/>
  <c r="K11" i="14"/>
  <c r="D20" i="20" s="1"/>
  <c r="AH174" i="10"/>
  <c r="AH96" i="10"/>
  <c r="K9" i="14"/>
  <c r="S43" i="11"/>
  <c r="L22" i="11"/>
  <c r="AH348" i="10"/>
  <c r="AH300" i="10"/>
  <c r="AH379" i="10"/>
  <c r="AH273" i="10"/>
  <c r="AH347" i="10"/>
  <c r="AH299" i="10"/>
  <c r="AH197" i="10"/>
  <c r="AH185" i="10"/>
  <c r="AH173" i="10"/>
  <c r="AH151" i="10"/>
  <c r="L26" i="11"/>
  <c r="AH342" i="10"/>
  <c r="P25" i="14"/>
  <c r="AH404" i="10"/>
  <c r="AH351" i="10"/>
  <c r="AH303" i="10"/>
  <c r="AH266" i="10"/>
  <c r="AH242" i="10"/>
  <c r="AH230" i="10"/>
  <c r="AH218" i="10"/>
  <c r="AH186" i="10"/>
  <c r="AH81" i="10"/>
  <c r="AC5" i="10"/>
  <c r="AC6" i="10"/>
  <c r="AC7" i="10"/>
  <c r="AI7" i="10" s="1"/>
  <c r="AC8" i="10"/>
  <c r="AC9" i="10"/>
  <c r="AI9" i="10" s="1"/>
  <c r="AJ9" i="10" s="1"/>
  <c r="AC10" i="10"/>
  <c r="AC11" i="10"/>
  <c r="AI11" i="10" s="1"/>
  <c r="AJ11" i="10" s="1"/>
  <c r="AC12" i="10"/>
  <c r="AI12" i="10" s="1"/>
  <c r="AC13" i="10"/>
  <c r="AC14" i="10"/>
  <c r="AC15" i="10"/>
  <c r="AI15" i="10" s="1"/>
  <c r="AC16" i="10"/>
  <c r="AI16" i="10" s="1"/>
  <c r="AJ16" i="10" s="1"/>
  <c r="AC17" i="10"/>
  <c r="AI17" i="10" s="1"/>
  <c r="AJ17" i="10" s="1"/>
  <c r="AC18" i="10"/>
  <c r="AC19" i="10"/>
  <c r="AC20" i="10"/>
  <c r="AC21" i="10"/>
  <c r="AI21" i="10" s="1"/>
  <c r="AC22" i="10"/>
  <c r="AC23" i="10"/>
  <c r="AC24" i="10"/>
  <c r="AC25" i="10"/>
  <c r="AC26" i="10"/>
  <c r="AI26" i="10" s="1"/>
  <c r="AC27" i="10"/>
  <c r="AC28" i="10"/>
  <c r="AI28" i="10" s="1"/>
  <c r="AJ28" i="10" s="1"/>
  <c r="AC29" i="10"/>
  <c r="AC30" i="10"/>
  <c r="AI30" i="10" s="1"/>
  <c r="AC31" i="10"/>
  <c r="AC32" i="10"/>
  <c r="AI32" i="10" s="1"/>
  <c r="AJ32" i="10" s="1"/>
  <c r="AC33" i="10"/>
  <c r="AC34" i="10"/>
  <c r="AI34" i="10" s="1"/>
  <c r="AJ34" i="10" s="1"/>
  <c r="AC35" i="10"/>
  <c r="AC36" i="10"/>
  <c r="AC37" i="10"/>
  <c r="AC38" i="10"/>
  <c r="AC39" i="10"/>
  <c r="AI39" i="10" s="1"/>
  <c r="AC40" i="10"/>
  <c r="AI40" i="10" s="1"/>
  <c r="AC41" i="10"/>
  <c r="AC42" i="10"/>
  <c r="AI42" i="10" s="1"/>
  <c r="AJ42" i="10" s="1"/>
  <c r="AC43" i="10"/>
  <c r="AI43" i="10" s="1"/>
  <c r="AJ43" i="10" s="1"/>
  <c r="AC44" i="10"/>
  <c r="AI44" i="10" s="1"/>
  <c r="AJ44" i="10" s="1"/>
  <c r="AC45" i="10"/>
  <c r="AC46" i="10"/>
  <c r="AC47" i="10"/>
  <c r="AC48" i="10"/>
  <c r="AI48" i="10" s="1"/>
  <c r="AC49" i="10"/>
  <c r="AI49" i="10" s="1"/>
  <c r="AJ49" i="10" s="1"/>
  <c r="AC50" i="10"/>
  <c r="AI50" i="10" s="1"/>
  <c r="AC51" i="10"/>
  <c r="AI51" i="10" s="1"/>
  <c r="AC52" i="10"/>
  <c r="AC53" i="10"/>
  <c r="AC54" i="10"/>
  <c r="AC55" i="10"/>
  <c r="AC56" i="10"/>
  <c r="AI56" i="10" s="1"/>
  <c r="AJ56" i="10" s="1"/>
  <c r="AC57" i="10"/>
  <c r="AI57" i="10" s="1"/>
  <c r="AC58" i="10"/>
  <c r="AC59" i="10"/>
  <c r="AC60" i="10"/>
  <c r="AC61" i="10"/>
  <c r="AI61" i="10" s="1"/>
  <c r="AC62" i="10"/>
  <c r="AC63" i="10"/>
  <c r="AC64" i="10"/>
  <c r="AI64" i="10" s="1"/>
  <c r="AC65" i="10"/>
  <c r="AI65" i="10" s="1"/>
  <c r="AC66" i="10"/>
  <c r="AC67" i="10"/>
  <c r="AC68" i="10"/>
  <c r="AI68" i="10" s="1"/>
  <c r="AJ68" i="10" s="1"/>
  <c r="AC69" i="10"/>
  <c r="AC70" i="10"/>
  <c r="AC71" i="10"/>
  <c r="AC72" i="10"/>
  <c r="AC73" i="10"/>
  <c r="AC74" i="10"/>
  <c r="AI74" i="10" s="1"/>
  <c r="AJ74" i="10" s="1"/>
  <c r="AC75" i="10"/>
  <c r="AC76" i="10"/>
  <c r="AI76" i="10" s="1"/>
  <c r="AC85" i="10"/>
  <c r="AI85" i="10" s="1"/>
  <c r="AJ85" i="10" s="1"/>
  <c r="AC83" i="10"/>
  <c r="AC81" i="10"/>
  <c r="AI81" i="10" s="1"/>
  <c r="AC80" i="10"/>
  <c r="AC79" i="10"/>
  <c r="AC88" i="10"/>
  <c r="AC145" i="10"/>
  <c r="AC157" i="10"/>
  <c r="AC84" i="10"/>
  <c r="AC143" i="10"/>
  <c r="AI143" i="10" s="1"/>
  <c r="AJ143" i="10" s="1"/>
  <c r="AC155" i="10"/>
  <c r="AI155" i="10" s="1"/>
  <c r="AC129" i="10"/>
  <c r="AC135" i="10"/>
  <c r="AI135" i="10" s="1"/>
  <c r="AC142" i="10"/>
  <c r="AI142" i="10" s="1"/>
  <c r="AC154" i="10"/>
  <c r="AI154" i="10" s="1"/>
  <c r="AJ154" i="10" s="1"/>
  <c r="AC92" i="10"/>
  <c r="AC96" i="10"/>
  <c r="AI96" i="10" s="1"/>
  <c r="AC100" i="10"/>
  <c r="AC104" i="10"/>
  <c r="AC108" i="10"/>
  <c r="AC112" i="10"/>
  <c r="AC116" i="10"/>
  <c r="AC120" i="10"/>
  <c r="AI120" i="10" s="1"/>
  <c r="AJ120" i="10" s="1"/>
  <c r="AC124" i="10"/>
  <c r="AI124" i="10" s="1"/>
  <c r="AC141" i="10"/>
  <c r="AI141" i="10" s="1"/>
  <c r="AJ141" i="10" s="1"/>
  <c r="AC153" i="10"/>
  <c r="AI153" i="10" s="1"/>
  <c r="AC77" i="10"/>
  <c r="AC128" i="10"/>
  <c r="AI128" i="10" s="1"/>
  <c r="AJ128" i="10" s="1"/>
  <c r="AC134" i="10"/>
  <c r="AI134" i="10" s="1"/>
  <c r="AC140" i="10"/>
  <c r="AC152" i="10"/>
  <c r="AC86" i="10"/>
  <c r="AI86" i="10" s="1"/>
  <c r="AJ86" i="10" s="1"/>
  <c r="AC132" i="10"/>
  <c r="AC138" i="10"/>
  <c r="AC148" i="10"/>
  <c r="AI148" i="10" s="1"/>
  <c r="AJ148" i="10" s="1"/>
  <c r="AC90" i="10"/>
  <c r="AI90" i="10" s="1"/>
  <c r="AJ90" i="10" s="1"/>
  <c r="AC94" i="10"/>
  <c r="AC98" i="10"/>
  <c r="AC102" i="10"/>
  <c r="AC106" i="10"/>
  <c r="AI106" i="10" s="1"/>
  <c r="AJ106" i="10" s="1"/>
  <c r="AC110" i="10"/>
  <c r="AI110" i="10" s="1"/>
  <c r="AJ110" i="10" s="1"/>
  <c r="AC114" i="10"/>
  <c r="AC118" i="10"/>
  <c r="AI118" i="10" s="1"/>
  <c r="AC122" i="10"/>
  <c r="AI122" i="10" s="1"/>
  <c r="AC126" i="10"/>
  <c r="AI126" i="10" s="1"/>
  <c r="AJ126" i="10" s="1"/>
  <c r="AC147" i="10"/>
  <c r="AI147" i="10" s="1"/>
  <c r="AJ147" i="10" s="1"/>
  <c r="AC97" i="10"/>
  <c r="AC149" i="10"/>
  <c r="AI149" i="10" s="1"/>
  <c r="AC119" i="10"/>
  <c r="AI119" i="10" s="1"/>
  <c r="AJ119" i="10" s="1"/>
  <c r="AC137" i="10"/>
  <c r="AC158" i="10"/>
  <c r="AI158" i="10" s="1"/>
  <c r="AJ158" i="10" s="1"/>
  <c r="AC164" i="10"/>
  <c r="AI164" i="10" s="1"/>
  <c r="AJ164" i="10" s="1"/>
  <c r="AC170" i="10"/>
  <c r="AI170" i="10" s="1"/>
  <c r="AC176" i="10"/>
  <c r="AC182" i="10"/>
  <c r="AI182" i="10" s="1"/>
  <c r="AJ182" i="10" s="1"/>
  <c r="AC188" i="10"/>
  <c r="AC194" i="10"/>
  <c r="AI194" i="10" s="1"/>
  <c r="N22" i="11" s="1"/>
  <c r="U22" i="11" s="1"/>
  <c r="AC200" i="10"/>
  <c r="AC206" i="10"/>
  <c r="AI206" i="10" s="1"/>
  <c r="AJ206" i="10" s="1"/>
  <c r="AC99" i="10"/>
  <c r="AC113" i="10"/>
  <c r="AC214" i="10"/>
  <c r="AI214" i="10" s="1"/>
  <c r="AJ214" i="10" s="1"/>
  <c r="AC215" i="10"/>
  <c r="AI215" i="10" s="1"/>
  <c r="AC216" i="10"/>
  <c r="AC217" i="10"/>
  <c r="AI217" i="10" s="1"/>
  <c r="AJ217" i="10" s="1"/>
  <c r="AC218" i="10"/>
  <c r="AI218" i="10" s="1"/>
  <c r="AC219" i="10"/>
  <c r="AC220" i="10"/>
  <c r="AC221" i="10"/>
  <c r="AI221" i="10" s="1"/>
  <c r="AJ221" i="10" s="1"/>
  <c r="AC222" i="10"/>
  <c r="AI222" i="10" s="1"/>
  <c r="AC223" i="10"/>
  <c r="AI223" i="10" s="1"/>
  <c r="AC224" i="10"/>
  <c r="AI224" i="10" s="1"/>
  <c r="AC225" i="10"/>
  <c r="AI225" i="10" s="1"/>
  <c r="AJ225" i="10" s="1"/>
  <c r="AC226" i="10"/>
  <c r="AI226" i="10" s="1"/>
  <c r="AJ226" i="10" s="1"/>
  <c r="AC227" i="10"/>
  <c r="AI227" i="10" s="1"/>
  <c r="AC228" i="10"/>
  <c r="AI228" i="10" s="1"/>
  <c r="AC229" i="10"/>
  <c r="AI229" i="10" s="1"/>
  <c r="AJ229" i="10" s="1"/>
  <c r="AC230" i="10"/>
  <c r="AI230" i="10" s="1"/>
  <c r="AC231" i="10"/>
  <c r="AC232" i="10"/>
  <c r="AI232" i="10" s="1"/>
  <c r="AC233" i="10"/>
  <c r="AI233" i="10" s="1"/>
  <c r="AJ233" i="10" s="1"/>
  <c r="AC234" i="10"/>
  <c r="AC235" i="10"/>
  <c r="AC236" i="10"/>
  <c r="AI236" i="10" s="1"/>
  <c r="AJ236" i="10" s="1"/>
  <c r="AC237" i="10"/>
  <c r="AI237" i="10" s="1"/>
  <c r="AC238" i="10"/>
  <c r="AI238" i="10" s="1"/>
  <c r="AJ238" i="10" s="1"/>
  <c r="AC239" i="10"/>
  <c r="AI239" i="10" s="1"/>
  <c r="AC240" i="10"/>
  <c r="AC241" i="10"/>
  <c r="AC242" i="10"/>
  <c r="AI242" i="10" s="1"/>
  <c r="AC243" i="10"/>
  <c r="AC244" i="10"/>
  <c r="AI244" i="10" s="1"/>
  <c r="AC245" i="10"/>
  <c r="AC246" i="10"/>
  <c r="AI246" i="10" s="1"/>
  <c r="AC247" i="10"/>
  <c r="AC248" i="10"/>
  <c r="AI248" i="10" s="1"/>
  <c r="AJ248" i="10" s="1"/>
  <c r="AC249" i="10"/>
  <c r="AI249" i="10" s="1"/>
  <c r="AJ249" i="10" s="1"/>
  <c r="AC250" i="10"/>
  <c r="AI250" i="10" s="1"/>
  <c r="AJ250" i="10" s="1"/>
  <c r="AC251" i="10"/>
  <c r="AI251" i="10" s="1"/>
  <c r="AC252" i="10"/>
  <c r="AC253" i="10"/>
  <c r="AC254" i="10"/>
  <c r="AI254" i="10" s="1"/>
  <c r="AJ254" i="10" s="1"/>
  <c r="AC255" i="10"/>
  <c r="AC256" i="10"/>
  <c r="AI256" i="10" s="1"/>
  <c r="AJ256" i="10" s="1"/>
  <c r="AC257" i="10"/>
  <c r="AC258" i="10"/>
  <c r="AI258" i="10" s="1"/>
  <c r="AJ258" i="10" s="1"/>
  <c r="AC259" i="10"/>
  <c r="AI259" i="10" s="1"/>
  <c r="AJ259" i="10" s="1"/>
  <c r="AC260" i="10"/>
  <c r="AC261" i="10"/>
  <c r="AI261" i="10" s="1"/>
  <c r="AC262" i="10"/>
  <c r="AI262" i="10" s="1"/>
  <c r="AJ262" i="10" s="1"/>
  <c r="AC263" i="10"/>
  <c r="AI263" i="10" s="1"/>
  <c r="AC264" i="10"/>
  <c r="AI264" i="10" s="1"/>
  <c r="AJ264" i="10" s="1"/>
  <c r="AC265" i="10"/>
  <c r="AI265" i="10" s="1"/>
  <c r="AJ265" i="10" s="1"/>
  <c r="AC266" i="10"/>
  <c r="AI266" i="10" s="1"/>
  <c r="AC267" i="10"/>
  <c r="AC268" i="10"/>
  <c r="AI268" i="10" s="1"/>
  <c r="AC269" i="10"/>
  <c r="AI269" i="10" s="1"/>
  <c r="AJ269" i="10" s="1"/>
  <c r="AC270" i="10"/>
  <c r="AC271" i="10"/>
  <c r="AI271" i="10" s="1"/>
  <c r="AC272" i="10"/>
  <c r="AI272" i="10" s="1"/>
  <c r="AC273" i="10"/>
  <c r="AI273" i="10" s="1"/>
  <c r="AC274" i="10"/>
  <c r="AC275" i="10"/>
  <c r="AI275" i="10" s="1"/>
  <c r="AC276" i="10"/>
  <c r="AC95" i="10"/>
  <c r="AC109" i="10"/>
  <c r="AI109" i="10" s="1"/>
  <c r="AC139" i="10"/>
  <c r="AC150" i="10"/>
  <c r="AC161" i="10"/>
  <c r="AC167" i="10"/>
  <c r="AC173" i="10"/>
  <c r="AI173" i="10" s="1"/>
  <c r="AC179" i="10"/>
  <c r="AC185" i="10"/>
  <c r="AI185" i="10" s="1"/>
  <c r="AC191" i="10"/>
  <c r="AC197" i="10"/>
  <c r="AI197" i="10" s="1"/>
  <c r="AC203" i="10"/>
  <c r="AC209" i="10"/>
  <c r="AC89" i="10"/>
  <c r="AC123" i="10"/>
  <c r="AI123" i="10" s="1"/>
  <c r="AC156" i="10"/>
  <c r="AC103" i="10"/>
  <c r="AI103" i="10" s="1"/>
  <c r="AC117" i="10"/>
  <c r="AC160" i="10"/>
  <c r="AC166" i="10"/>
  <c r="AC172" i="10"/>
  <c r="AC178" i="10"/>
  <c r="AC91" i="10"/>
  <c r="AC130" i="10"/>
  <c r="AI130" i="10" s="1"/>
  <c r="AJ130" i="10" s="1"/>
  <c r="AC133" i="10"/>
  <c r="AI133" i="10" s="1"/>
  <c r="AC144" i="10"/>
  <c r="AI144" i="10" s="1"/>
  <c r="AC175" i="10"/>
  <c r="AI175" i="10" s="1"/>
  <c r="AJ175" i="10" s="1"/>
  <c r="AC186" i="10"/>
  <c r="AI186" i="10" s="1"/>
  <c r="AC201" i="10"/>
  <c r="AI201" i="10" s="1"/>
  <c r="AJ201" i="10" s="1"/>
  <c r="AC101" i="10"/>
  <c r="AC127" i="10"/>
  <c r="AI127" i="10" s="1"/>
  <c r="AJ127" i="10" s="1"/>
  <c r="AC168" i="10"/>
  <c r="AI168" i="10" s="1"/>
  <c r="AJ168" i="10" s="1"/>
  <c r="AC193" i="10"/>
  <c r="AI193" i="10" s="1"/>
  <c r="AC208" i="10"/>
  <c r="AC213" i="10"/>
  <c r="AC171" i="10"/>
  <c r="AI171" i="10" s="1"/>
  <c r="AC189" i="10"/>
  <c r="AC93" i="10"/>
  <c r="AC111" i="10"/>
  <c r="AC181" i="10"/>
  <c r="AI181" i="10" s="1"/>
  <c r="AC196" i="10"/>
  <c r="AC204" i="10"/>
  <c r="AI204" i="10" s="1"/>
  <c r="AJ204" i="10" s="1"/>
  <c r="AC146" i="10"/>
  <c r="AI146" i="10" s="1"/>
  <c r="AC174" i="10"/>
  <c r="AI174" i="10" s="1"/>
  <c r="AC212" i="10"/>
  <c r="AI212" i="10" s="1"/>
  <c r="AC107" i="10"/>
  <c r="AC125" i="10"/>
  <c r="AI125" i="10" s="1"/>
  <c r="AJ125" i="10" s="1"/>
  <c r="AC162" i="10"/>
  <c r="AC190" i="10"/>
  <c r="AI190" i="10" s="1"/>
  <c r="AJ190" i="10" s="1"/>
  <c r="AC198" i="10"/>
  <c r="AI198" i="10" s="1"/>
  <c r="N9" i="11" s="1"/>
  <c r="AC136" i="10"/>
  <c r="AI136" i="10" s="1"/>
  <c r="AJ136" i="10" s="1"/>
  <c r="AC165" i="10"/>
  <c r="AC205" i="10"/>
  <c r="AI205" i="10" s="1"/>
  <c r="AC210" i="10"/>
  <c r="AC131" i="10"/>
  <c r="AC169" i="10"/>
  <c r="AC184" i="10"/>
  <c r="AC279" i="10"/>
  <c r="AC283" i="10"/>
  <c r="AI283" i="10" s="1"/>
  <c r="AJ283" i="10" s="1"/>
  <c r="AC287" i="10"/>
  <c r="AC291" i="10"/>
  <c r="AI291" i="10" s="1"/>
  <c r="AC295" i="10"/>
  <c r="AC299" i="10"/>
  <c r="AI299" i="10" s="1"/>
  <c r="AC303" i="10"/>
  <c r="AI303" i="10" s="1"/>
  <c r="AC307" i="10"/>
  <c r="AC311" i="10"/>
  <c r="AC315" i="10"/>
  <c r="AC319" i="10"/>
  <c r="AI319" i="10" s="1"/>
  <c r="AJ319" i="10" s="1"/>
  <c r="AC323" i="10"/>
  <c r="AC327" i="10"/>
  <c r="AI327" i="10" s="1"/>
  <c r="AJ327" i="10" s="1"/>
  <c r="AC331" i="10"/>
  <c r="AI331" i="10" s="1"/>
  <c r="AJ331" i="10" s="1"/>
  <c r="AC335" i="10"/>
  <c r="AI335" i="10" s="1"/>
  <c r="AC339" i="10"/>
  <c r="AI339" i="10" s="1"/>
  <c r="AC343" i="10"/>
  <c r="AC347" i="10"/>
  <c r="AI347" i="10" s="1"/>
  <c r="AC351" i="10"/>
  <c r="AI351" i="10" s="1"/>
  <c r="AC121" i="10"/>
  <c r="AC151" i="10"/>
  <c r="AI151" i="10" s="1"/>
  <c r="AC192" i="10"/>
  <c r="AI192" i="10" s="1"/>
  <c r="AJ192" i="10" s="1"/>
  <c r="AC195" i="10"/>
  <c r="AI195" i="10" s="1"/>
  <c r="AC78" i="10"/>
  <c r="AI78" i="10" s="1"/>
  <c r="AC177" i="10"/>
  <c r="AC278" i="10"/>
  <c r="AC282" i="10"/>
  <c r="AC286" i="10"/>
  <c r="AC290" i="10"/>
  <c r="AI290" i="10" s="1"/>
  <c r="AJ290" i="10" s="1"/>
  <c r="AC294" i="10"/>
  <c r="AI294" i="10" s="1"/>
  <c r="AC298" i="10"/>
  <c r="AC302" i="10"/>
  <c r="AI302" i="10" s="1"/>
  <c r="AC306" i="10"/>
  <c r="AC310" i="10"/>
  <c r="AC314" i="10"/>
  <c r="AI314" i="10" s="1"/>
  <c r="AJ314" i="10" s="1"/>
  <c r="AC318" i="10"/>
  <c r="AC322" i="10"/>
  <c r="AC326" i="10"/>
  <c r="AI326" i="10" s="1"/>
  <c r="AC330" i="10"/>
  <c r="AC334" i="10"/>
  <c r="AC338" i="10"/>
  <c r="AC342" i="10"/>
  <c r="AI342" i="10" s="1"/>
  <c r="AC346" i="10"/>
  <c r="AI346" i="10" s="1"/>
  <c r="AJ346" i="10" s="1"/>
  <c r="AC350" i="10"/>
  <c r="AI350" i="10" s="1"/>
  <c r="AC183" i="10"/>
  <c r="AC105" i="10"/>
  <c r="AC163" i="10"/>
  <c r="AC180" i="10"/>
  <c r="AI180" i="10" s="1"/>
  <c r="AJ180" i="10" s="1"/>
  <c r="AC357" i="10"/>
  <c r="AI357" i="10" s="1"/>
  <c r="AJ357" i="10" s="1"/>
  <c r="AC358" i="10"/>
  <c r="AI358" i="10" s="1"/>
  <c r="AC359" i="10"/>
  <c r="AI359" i="10" s="1"/>
  <c r="AC360" i="10"/>
  <c r="AI360" i="10" s="1"/>
  <c r="AC361" i="10"/>
  <c r="AC362" i="10"/>
  <c r="AI362" i="10" s="1"/>
  <c r="AJ362" i="10" s="1"/>
  <c r="AC363" i="10"/>
  <c r="AI363" i="10" s="1"/>
  <c r="AJ363" i="10" s="1"/>
  <c r="AC364" i="10"/>
  <c r="AI364" i="10" s="1"/>
  <c r="AJ364" i="10" s="1"/>
  <c r="AC365" i="10"/>
  <c r="AI365" i="10" s="1"/>
  <c r="AC199" i="10"/>
  <c r="AC354" i="10"/>
  <c r="AC159" i="10"/>
  <c r="AI159" i="10" s="1"/>
  <c r="AC352" i="10"/>
  <c r="AC87" i="10"/>
  <c r="AI87" i="10" s="1"/>
  <c r="AC207" i="10"/>
  <c r="AI207" i="10" s="1"/>
  <c r="AC211" i="10"/>
  <c r="AC280" i="10"/>
  <c r="AI280" i="10" s="1"/>
  <c r="AJ280" i="10" s="1"/>
  <c r="AC284" i="10"/>
  <c r="AI284" i="10" s="1"/>
  <c r="AJ284" i="10" s="1"/>
  <c r="AC288" i="10"/>
  <c r="AI288" i="10" s="1"/>
  <c r="AJ288" i="10" s="1"/>
  <c r="AC292" i="10"/>
  <c r="AI292" i="10" s="1"/>
  <c r="AJ292" i="10" s="1"/>
  <c r="AC296" i="10"/>
  <c r="AC300" i="10"/>
  <c r="AI300" i="10" s="1"/>
  <c r="AC304" i="10"/>
  <c r="AC308" i="10"/>
  <c r="AI308" i="10" s="1"/>
  <c r="AJ308" i="10" s="1"/>
  <c r="AC312" i="10"/>
  <c r="AC316" i="10"/>
  <c r="AC320" i="10"/>
  <c r="AI320" i="10" s="1"/>
  <c r="AJ320" i="10" s="1"/>
  <c r="AC324" i="10"/>
  <c r="AI324" i="10" s="1"/>
  <c r="AC328" i="10"/>
  <c r="AI328" i="10" s="1"/>
  <c r="AJ328" i="10" s="1"/>
  <c r="AC332" i="10"/>
  <c r="AI332" i="10" s="1"/>
  <c r="AJ332" i="10" s="1"/>
  <c r="AC336" i="10"/>
  <c r="AI336" i="10" s="1"/>
  <c r="AC340" i="10"/>
  <c r="AI340" i="10" s="1"/>
  <c r="AC344" i="10"/>
  <c r="AC348" i="10"/>
  <c r="AI348" i="10" s="1"/>
  <c r="AC353" i="10"/>
  <c r="AI353" i="10" s="1"/>
  <c r="AJ353" i="10" s="1"/>
  <c r="AC187" i="10"/>
  <c r="AC309" i="10"/>
  <c r="AC337" i="10"/>
  <c r="AC202" i="10"/>
  <c r="AI202" i="10" s="1"/>
  <c r="AJ202" i="10" s="1"/>
  <c r="AC281" i="10"/>
  <c r="AC415" i="10"/>
  <c r="AI415" i="10" s="1"/>
  <c r="AC421" i="10"/>
  <c r="AI421" i="10" s="1"/>
  <c r="AJ421" i="10" s="1"/>
  <c r="AC427" i="10"/>
  <c r="AI427" i="10" s="1"/>
  <c r="AJ427" i="10" s="1"/>
  <c r="AC433" i="10"/>
  <c r="AI433" i="10" s="1"/>
  <c r="AJ433" i="10" s="1"/>
  <c r="AC439" i="10"/>
  <c r="AI439" i="10" s="1"/>
  <c r="AC445" i="10"/>
  <c r="AI445" i="10" s="1"/>
  <c r="AJ445" i="10" s="1"/>
  <c r="AC451" i="10"/>
  <c r="AC457" i="10"/>
  <c r="AI457" i="10" s="1"/>
  <c r="AJ457" i="10" s="1"/>
  <c r="AC464" i="10"/>
  <c r="AC470" i="10"/>
  <c r="AC476" i="10"/>
  <c r="AC301" i="10"/>
  <c r="AI301" i="10" s="1"/>
  <c r="AC329" i="10"/>
  <c r="AC368" i="10"/>
  <c r="AI368" i="10" s="1"/>
  <c r="AJ368" i="10" s="1"/>
  <c r="AC371" i="10"/>
  <c r="AC374" i="10"/>
  <c r="AI374" i="10" s="1"/>
  <c r="AJ374" i="10" s="1"/>
  <c r="AC377" i="10"/>
  <c r="AI377" i="10" s="1"/>
  <c r="AC380" i="10"/>
  <c r="AI380" i="10" s="1"/>
  <c r="AJ380" i="10" s="1"/>
  <c r="AC383" i="10"/>
  <c r="AI383" i="10" s="1"/>
  <c r="AC386" i="10"/>
  <c r="AC389" i="10"/>
  <c r="AI389" i="10" s="1"/>
  <c r="AC392" i="10"/>
  <c r="AC395" i="10"/>
  <c r="AI395" i="10" s="1"/>
  <c r="AC398" i="10"/>
  <c r="AI398" i="10" s="1"/>
  <c r="AJ398" i="10" s="1"/>
  <c r="AC401" i="10"/>
  <c r="AI401" i="10" s="1"/>
  <c r="AC404" i="10"/>
  <c r="AI404" i="10" s="1"/>
  <c r="AC407" i="10"/>
  <c r="AI407" i="10" s="1"/>
  <c r="AC410" i="10"/>
  <c r="AI410" i="10" s="1"/>
  <c r="AJ410" i="10" s="1"/>
  <c r="AC414" i="10"/>
  <c r="AI414" i="10" s="1"/>
  <c r="AC349" i="10"/>
  <c r="AC355" i="10"/>
  <c r="AI355" i="10" s="1"/>
  <c r="AJ355" i="10" s="1"/>
  <c r="AC420" i="10"/>
  <c r="AI420" i="10" s="1"/>
  <c r="AJ420" i="10" s="1"/>
  <c r="AC426" i="10"/>
  <c r="AI426" i="10" s="1"/>
  <c r="AC432" i="10"/>
  <c r="AI432" i="10" s="1"/>
  <c r="AJ432" i="10" s="1"/>
  <c r="AC438" i="10"/>
  <c r="AI438" i="10" s="1"/>
  <c r="AC444" i="10"/>
  <c r="AC450" i="10"/>
  <c r="AC456" i="10"/>
  <c r="AI456" i="10" s="1"/>
  <c r="AJ456" i="10" s="1"/>
  <c r="AC463" i="10"/>
  <c r="AI463" i="10" s="1"/>
  <c r="AC469" i="10"/>
  <c r="AC475" i="10"/>
  <c r="AC293" i="10"/>
  <c r="AC321" i="10"/>
  <c r="AC313" i="10"/>
  <c r="AI313" i="10" s="1"/>
  <c r="AC341" i="10"/>
  <c r="AC413" i="10"/>
  <c r="AC419" i="10"/>
  <c r="AI419" i="10" s="1"/>
  <c r="AC425" i="10"/>
  <c r="AI425" i="10" s="1"/>
  <c r="AJ425" i="10" s="1"/>
  <c r="AC431" i="10"/>
  <c r="AI431" i="10" s="1"/>
  <c r="AJ431" i="10" s="1"/>
  <c r="AC437" i="10"/>
  <c r="AI437" i="10" s="1"/>
  <c r="AC443" i="10"/>
  <c r="AI443" i="10" s="1"/>
  <c r="AJ443" i="10" s="1"/>
  <c r="AC449" i="10"/>
  <c r="AC455" i="10"/>
  <c r="AC462" i="10"/>
  <c r="AC468" i="10"/>
  <c r="AC474" i="10"/>
  <c r="AI474" i="10" s="1"/>
  <c r="AJ474" i="10" s="1"/>
  <c r="AC285" i="10"/>
  <c r="AC367" i="10"/>
  <c r="AC370" i="10"/>
  <c r="AI370" i="10" s="1"/>
  <c r="AC373" i="10"/>
  <c r="AI373" i="10" s="1"/>
  <c r="N25" i="11" s="1"/>
  <c r="U25" i="11" s="1"/>
  <c r="AC376" i="10"/>
  <c r="AI376" i="10" s="1"/>
  <c r="AJ376" i="10" s="1"/>
  <c r="AC379" i="10"/>
  <c r="AI379" i="10" s="1"/>
  <c r="AC382" i="10"/>
  <c r="AC385" i="10"/>
  <c r="AI385" i="10" s="1"/>
  <c r="AC388" i="10"/>
  <c r="AI388" i="10" s="1"/>
  <c r="AJ388" i="10" s="1"/>
  <c r="AC391" i="10"/>
  <c r="AC394" i="10"/>
  <c r="AC397" i="10"/>
  <c r="AI397" i="10" s="1"/>
  <c r="AJ397" i="10" s="1"/>
  <c r="AC400" i="10"/>
  <c r="AI400" i="10" s="1"/>
  <c r="AC403" i="10"/>
  <c r="AC406" i="10"/>
  <c r="AC409" i="10"/>
  <c r="AI409" i="10" s="1"/>
  <c r="AJ409" i="10" s="1"/>
  <c r="AC305" i="10"/>
  <c r="AC333" i="10"/>
  <c r="AI333" i="10" s="1"/>
  <c r="AJ333" i="10" s="1"/>
  <c r="AC418" i="10"/>
  <c r="AC424" i="10"/>
  <c r="AI424" i="10" s="1"/>
  <c r="AJ424" i="10" s="1"/>
  <c r="AC430" i="10"/>
  <c r="AC436" i="10"/>
  <c r="AI436" i="10" s="1"/>
  <c r="AJ436" i="10" s="1"/>
  <c r="AC442" i="10"/>
  <c r="AI442" i="10" s="1"/>
  <c r="AC448" i="10"/>
  <c r="AC454" i="10"/>
  <c r="AC461" i="10"/>
  <c r="AI461" i="10" s="1"/>
  <c r="AJ461" i="10" s="1"/>
  <c r="AC467" i="10"/>
  <c r="AC473" i="10"/>
  <c r="AC115" i="10"/>
  <c r="AI115" i="10" s="1"/>
  <c r="AJ115" i="10" s="1"/>
  <c r="AC277" i="10"/>
  <c r="AI277" i="10" s="1"/>
  <c r="AC412" i="10"/>
  <c r="AC297" i="10"/>
  <c r="AC325" i="10"/>
  <c r="AI325" i="10" s="1"/>
  <c r="AJ325" i="10" s="1"/>
  <c r="AC417" i="10"/>
  <c r="AI417" i="10" s="1"/>
  <c r="AJ417" i="10" s="1"/>
  <c r="AC423" i="10"/>
  <c r="AC429" i="10"/>
  <c r="AI429" i="10" s="1"/>
  <c r="AJ429" i="10" s="1"/>
  <c r="AC435" i="10"/>
  <c r="AI435" i="10" s="1"/>
  <c r="AJ435" i="10" s="1"/>
  <c r="AC441" i="10"/>
  <c r="AI441" i="10" s="1"/>
  <c r="AJ441" i="10" s="1"/>
  <c r="AC447" i="10"/>
  <c r="AI447" i="10" s="1"/>
  <c r="AC453" i="10"/>
  <c r="AI453" i="10" s="1"/>
  <c r="AC460" i="10"/>
  <c r="AC466" i="10"/>
  <c r="AI466" i="10" s="1"/>
  <c r="AC472" i="10"/>
  <c r="AI472" i="10" s="1"/>
  <c r="AC479" i="10"/>
  <c r="AC356" i="10"/>
  <c r="AI356" i="10" s="1"/>
  <c r="AJ356" i="10" s="1"/>
  <c r="AC452" i="10"/>
  <c r="AC478" i="10"/>
  <c r="AC317" i="10"/>
  <c r="AI317" i="10" s="1"/>
  <c r="AC345" i="10"/>
  <c r="AC366" i="10"/>
  <c r="AI366" i="10" s="1"/>
  <c r="AC369" i="10"/>
  <c r="AI369" i="10" s="1"/>
  <c r="AC372" i="10"/>
  <c r="AI372" i="10" s="1"/>
  <c r="AC375" i="10"/>
  <c r="AI375" i="10" s="1"/>
  <c r="AJ375" i="10" s="1"/>
  <c r="AC378" i="10"/>
  <c r="AI378" i="10" s="1"/>
  <c r="AC381" i="10"/>
  <c r="AC384" i="10"/>
  <c r="AI384" i="10" s="1"/>
  <c r="AC387" i="10"/>
  <c r="AI387" i="10" s="1"/>
  <c r="AJ387" i="10" s="1"/>
  <c r="AC390" i="10"/>
  <c r="AI390" i="10" s="1"/>
  <c r="AC393" i="10"/>
  <c r="AC396" i="10"/>
  <c r="AI396" i="10" s="1"/>
  <c r="AC399" i="10"/>
  <c r="AC402" i="10"/>
  <c r="AI402" i="10" s="1"/>
  <c r="AC405" i="10"/>
  <c r="AC408" i="10"/>
  <c r="AC411" i="10"/>
  <c r="AI411" i="10" s="1"/>
  <c r="AJ411" i="10" s="1"/>
  <c r="AC289" i="10"/>
  <c r="AC416" i="10"/>
  <c r="AI416" i="10" s="1"/>
  <c r="AJ416" i="10" s="1"/>
  <c r="AC422" i="10"/>
  <c r="AI422" i="10" s="1"/>
  <c r="N29" i="11" s="1"/>
  <c r="U29" i="11" s="1"/>
  <c r="AC428" i="10"/>
  <c r="AC434" i="10"/>
  <c r="AI434" i="10" s="1"/>
  <c r="AJ434" i="10" s="1"/>
  <c r="AC440" i="10"/>
  <c r="AI440" i="10" s="1"/>
  <c r="AJ440" i="10" s="1"/>
  <c r="AC446" i="10"/>
  <c r="AI446" i="10" s="1"/>
  <c r="AJ446" i="10" s="1"/>
  <c r="AC459" i="10"/>
  <c r="AC465" i="10"/>
  <c r="AI465" i="10" s="1"/>
  <c r="AJ465" i="10" s="1"/>
  <c r="AC471" i="10"/>
  <c r="L7" i="11"/>
  <c r="D27" i="19" s="1"/>
  <c r="AH453" i="10"/>
  <c r="AH402" i="10"/>
  <c r="AH390" i="10"/>
  <c r="AH378" i="10"/>
  <c r="AH366" i="10"/>
  <c r="AH228" i="10"/>
  <c r="AH122" i="10"/>
  <c r="AH57" i="10"/>
  <c r="AH51" i="10"/>
  <c r="L23" i="11"/>
  <c r="AH294" i="10"/>
  <c r="AH123" i="10"/>
  <c r="AH124" i="10"/>
  <c r="AH65" i="10"/>
  <c r="K24" i="14"/>
  <c r="AH313" i="10"/>
  <c r="M14" i="11" s="1"/>
  <c r="AH415" i="10"/>
  <c r="AH324" i="10"/>
  <c r="M44" i="11" s="1"/>
  <c r="AH271" i="10"/>
  <c r="AH155" i="10"/>
  <c r="AH223" i="10"/>
  <c r="AH134" i="10"/>
  <c r="L11" i="11"/>
  <c r="D31" i="19" s="1"/>
  <c r="L13" i="11"/>
  <c r="D33" i="19" s="1"/>
  <c r="K48" i="11"/>
  <c r="R48" i="11" s="1"/>
  <c r="AH30" i="10"/>
  <c r="L15" i="11"/>
  <c r="D35" i="19" s="1"/>
  <c r="L19" i="11"/>
  <c r="AH414" i="10"/>
  <c r="AH396" i="10"/>
  <c r="AH384" i="10"/>
  <c r="M47" i="11" s="1"/>
  <c r="AH372" i="10"/>
  <c r="AH360" i="10"/>
  <c r="AH246" i="10"/>
  <c r="AH222" i="10"/>
  <c r="AH39" i="10"/>
  <c r="AH87" i="10"/>
  <c r="K7" i="14"/>
  <c r="L25" i="11"/>
  <c r="Q5" i="14"/>
  <c r="AH205" i="10"/>
  <c r="AH142" i="10"/>
  <c r="L8" i="11"/>
  <c r="D28" i="19" s="1"/>
  <c r="AH301" i="10"/>
  <c r="AH407" i="10"/>
  <c r="AH395" i="10"/>
  <c r="AH383" i="10"/>
  <c r="AH359" i="10"/>
  <c r="AH326" i="10"/>
  <c r="AH133" i="10"/>
  <c r="AH76" i="10"/>
  <c r="AH78" i="10"/>
  <c r="AH12" i="10"/>
  <c r="L17" i="11"/>
  <c r="L12" i="11"/>
  <c r="D32" i="19" s="1"/>
  <c r="K22" i="14"/>
  <c r="K10" i="14"/>
  <c r="D19" i="20" s="1"/>
  <c r="L6" i="11"/>
  <c r="L24" i="11"/>
  <c r="L30" i="11"/>
  <c r="AH370" i="10"/>
  <c r="AH358" i="10"/>
  <c r="AH149" i="10"/>
  <c r="AH268" i="10"/>
  <c r="AH244" i="10"/>
  <c r="AH232" i="10"/>
  <c r="AH26" i="10"/>
  <c r="AH109" i="10"/>
  <c r="AH336" i="10"/>
  <c r="AH335" i="10"/>
  <c r="AH261" i="10"/>
  <c r="AH146" i="10"/>
  <c r="Q22" i="14"/>
  <c r="Q25" i="14" s="1"/>
  <c r="J25" i="14"/>
  <c r="AH419" i="10"/>
  <c r="AH224" i="10"/>
  <c r="AH135" i="10"/>
  <c r="L14" i="11"/>
  <c r="D34" i="19" s="1"/>
  <c r="AH472" i="10"/>
  <c r="AH463" i="10"/>
  <c r="M23" i="11"/>
  <c r="T23" i="11" s="1"/>
  <c r="AH369" i="10"/>
  <c r="AH275" i="10"/>
  <c r="AH272" i="10"/>
  <c r="AH64" i="10"/>
  <c r="L27" i="11"/>
  <c r="M5" i="4"/>
  <c r="L7" i="4"/>
  <c r="M40" i="11" l="1"/>
  <c r="M41" i="11"/>
  <c r="T41" i="11" s="1"/>
  <c r="M46" i="11"/>
  <c r="T46" i="11" s="1"/>
  <c r="N47" i="11"/>
  <c r="U47" i="11" s="1"/>
  <c r="M43" i="11"/>
  <c r="M42" i="11"/>
  <c r="T42" i="11" s="1"/>
  <c r="AJ385" i="10"/>
  <c r="AJ170" i="10"/>
  <c r="AJ181" i="10"/>
  <c r="L5" i="16"/>
  <c r="L11" i="16"/>
  <c r="L9" i="16"/>
  <c r="R7" i="14"/>
  <c r="D16" i="20"/>
  <c r="R9" i="14"/>
  <c r="D18" i="20"/>
  <c r="AI5" i="10"/>
  <c r="T11" i="11"/>
  <c r="E31" i="19"/>
  <c r="R5" i="14"/>
  <c r="D14" i="20"/>
  <c r="L8" i="16"/>
  <c r="R12" i="14"/>
  <c r="D21" i="20"/>
  <c r="S6" i="11"/>
  <c r="D26" i="19"/>
  <c r="AJ50" i="10"/>
  <c r="AJ7" i="10"/>
  <c r="T14" i="11"/>
  <c r="E34" i="19"/>
  <c r="U9" i="11"/>
  <c r="F29" i="19"/>
  <c r="G29" i="19" s="1"/>
  <c r="AJ437" i="10"/>
  <c r="AD358" i="10"/>
  <c r="AD202" i="10"/>
  <c r="AJ389" i="10"/>
  <c r="AD147" i="10"/>
  <c r="AD192" i="10"/>
  <c r="AD373" i="10"/>
  <c r="AJ227" i="10"/>
  <c r="AD120" i="10"/>
  <c r="AD445" i="10"/>
  <c r="AD64" i="10"/>
  <c r="AD244" i="10"/>
  <c r="AD28" i="10"/>
  <c r="AD148" i="10"/>
  <c r="AD271" i="10"/>
  <c r="AJ271" i="10"/>
  <c r="AD217" i="10"/>
  <c r="AD380" i="10"/>
  <c r="AD472" i="10"/>
  <c r="AD301" i="10"/>
  <c r="AD134" i="10"/>
  <c r="AD127" i="10"/>
  <c r="AD433" i="10"/>
  <c r="AJ358" i="10"/>
  <c r="AD56" i="10"/>
  <c r="AJ64" i="10"/>
  <c r="AD265" i="10"/>
  <c r="AD221" i="10"/>
  <c r="AD258" i="10"/>
  <c r="AD324" i="10"/>
  <c r="AJ324" i="10"/>
  <c r="AD44" i="10"/>
  <c r="AD68" i="10"/>
  <c r="AJ222" i="10"/>
  <c r="AJ275" i="10"/>
  <c r="AD353" i="10"/>
  <c r="AD259" i="10"/>
  <c r="AD222" i="10"/>
  <c r="AJ369" i="10"/>
  <c r="AD360" i="10"/>
  <c r="AD390" i="10"/>
  <c r="AJ360" i="10"/>
  <c r="AD32" i="10"/>
  <c r="AD26" i="10"/>
  <c r="AD366" i="10"/>
  <c r="AD17" i="10"/>
  <c r="AD76" i="10"/>
  <c r="AJ230" i="10"/>
  <c r="AJ76" i="10"/>
  <c r="AJ377" i="10"/>
  <c r="AJ146" i="10"/>
  <c r="AD326" i="10"/>
  <c r="AD155" i="10"/>
  <c r="AJ144" i="10"/>
  <c r="AD461" i="10"/>
  <c r="AD254" i="10"/>
  <c r="AJ155" i="10"/>
  <c r="AJ159" i="10"/>
  <c r="AD190" i="10"/>
  <c r="AJ390" i="10"/>
  <c r="AD201" i="10"/>
  <c r="AD146" i="10"/>
  <c r="AD372" i="10"/>
  <c r="AD246" i="10"/>
  <c r="AD110" i="10"/>
  <c r="AD425" i="10"/>
  <c r="AD143" i="10"/>
  <c r="AJ340" i="10"/>
  <c r="AD151" i="10"/>
  <c r="AD39" i="10"/>
  <c r="AD414" i="10"/>
  <c r="AD416" i="10"/>
  <c r="AD12" i="10"/>
  <c r="AJ414" i="10"/>
  <c r="AD364" i="10"/>
  <c r="AJ438" i="10"/>
  <c r="AD328" i="10"/>
  <c r="AD415" i="10"/>
  <c r="AD356" i="10"/>
  <c r="AD424" i="10"/>
  <c r="AD51" i="10"/>
  <c r="AD368" i="10"/>
  <c r="AD325" i="10"/>
  <c r="AJ51" i="10"/>
  <c r="AJ472" i="10"/>
  <c r="AJ232" i="10"/>
  <c r="AD362" i="10"/>
  <c r="AJ347" i="10"/>
  <c r="AD443" i="10"/>
  <c r="AD456" i="10"/>
  <c r="AD466" i="10"/>
  <c r="AJ301" i="10"/>
  <c r="AJ134" i="10"/>
  <c r="AD181" i="10"/>
  <c r="AJ294" i="10"/>
  <c r="AJ21" i="10"/>
  <c r="AD303" i="10"/>
  <c r="AJ151" i="10"/>
  <c r="AJ12" i="10"/>
  <c r="AJ122" i="10"/>
  <c r="AJ303" i="10"/>
  <c r="AD154" i="10"/>
  <c r="AJ291" i="10"/>
  <c r="AD407" i="10"/>
  <c r="AD122" i="10"/>
  <c r="AD336" i="10"/>
  <c r="AJ336" i="10"/>
  <c r="AD133" i="10"/>
  <c r="N27" i="11"/>
  <c r="U27" i="11" s="1"/>
  <c r="AD351" i="10"/>
  <c r="AJ244" i="10"/>
  <c r="AJ268" i="10"/>
  <c r="M6" i="11"/>
  <c r="AD175" i="10"/>
  <c r="AD109" i="10"/>
  <c r="AD34" i="10"/>
  <c r="AD419" i="10"/>
  <c r="AD363" i="10"/>
  <c r="AJ109" i="10"/>
  <c r="AJ133" i="10"/>
  <c r="AD256" i="10"/>
  <c r="AJ366" i="10"/>
  <c r="AJ78" i="10"/>
  <c r="AD195" i="10"/>
  <c r="AJ407" i="10"/>
  <c r="AD182" i="10"/>
  <c r="AJ123" i="10"/>
  <c r="AD332" i="10"/>
  <c r="AD333" i="10"/>
  <c r="AD374" i="10"/>
  <c r="AD136" i="10"/>
  <c r="AD463" i="10"/>
  <c r="AD431" i="10"/>
  <c r="AD170" i="10"/>
  <c r="AD378" i="10"/>
  <c r="AD198" i="10"/>
  <c r="AD299" i="10"/>
  <c r="AD61" i="10"/>
  <c r="M8" i="11"/>
  <c r="AD268" i="10"/>
  <c r="AD123" i="10"/>
  <c r="AD290" i="10"/>
  <c r="AD86" i="10"/>
  <c r="AJ463" i="10"/>
  <c r="AD427" i="10"/>
  <c r="AD410" i="10"/>
  <c r="AD388" i="10"/>
  <c r="AJ373" i="10"/>
  <c r="AJ246" i="10"/>
  <c r="AD346" i="10"/>
  <c r="AJ378" i="10"/>
  <c r="AD11" i="10"/>
  <c r="AJ299" i="10"/>
  <c r="AD387" i="10"/>
  <c r="AJ61" i="10"/>
  <c r="AD232" i="10"/>
  <c r="L8" i="14"/>
  <c r="AD229" i="10"/>
  <c r="AD347" i="10"/>
  <c r="AJ48" i="10"/>
  <c r="AD85" i="10"/>
  <c r="AD224" i="10"/>
  <c r="AD115" i="10"/>
  <c r="M13" i="11"/>
  <c r="AJ453" i="10"/>
  <c r="AJ351" i="10"/>
  <c r="AD49" i="10"/>
  <c r="AD439" i="10"/>
  <c r="AD215" i="10"/>
  <c r="AD186" i="10"/>
  <c r="AJ379" i="10"/>
  <c r="AJ174" i="10"/>
  <c r="AJ439" i="10"/>
  <c r="AD350" i="10"/>
  <c r="AD149" i="10"/>
  <c r="AJ383" i="10"/>
  <c r="AD168" i="10"/>
  <c r="AD411" i="10"/>
  <c r="AJ186" i="10"/>
  <c r="AD15" i="10"/>
  <c r="AD436" i="10"/>
  <c r="AD434" i="10"/>
  <c r="AD288" i="10"/>
  <c r="AJ395" i="10"/>
  <c r="AD237" i="10"/>
  <c r="AD429" i="10"/>
  <c r="AD218" i="10"/>
  <c r="AD404" i="10"/>
  <c r="AJ348" i="10"/>
  <c r="AD437" i="10"/>
  <c r="AJ15" i="10"/>
  <c r="AD365" i="10"/>
  <c r="AD65" i="10"/>
  <c r="AJ218" i="10"/>
  <c r="AJ401" i="10"/>
  <c r="AJ153" i="10"/>
  <c r="AJ365" i="10"/>
  <c r="AJ149" i="10"/>
  <c r="AD319" i="10"/>
  <c r="AJ65" i="10"/>
  <c r="AD280" i="10"/>
  <c r="AD230" i="10"/>
  <c r="AJ173" i="10"/>
  <c r="AD263" i="10"/>
  <c r="AD377" i="10"/>
  <c r="AJ212" i="10"/>
  <c r="AD272" i="10"/>
  <c r="AD124" i="10"/>
  <c r="AD417" i="10"/>
  <c r="AJ171" i="10"/>
  <c r="AD248" i="10"/>
  <c r="AJ118" i="10"/>
  <c r="AJ396" i="10"/>
  <c r="AD180" i="10"/>
  <c r="AD357" i="10"/>
  <c r="AJ223" i="10"/>
  <c r="AJ242" i="10"/>
  <c r="AD342" i="10"/>
  <c r="AJ198" i="10"/>
  <c r="AD103" i="10"/>
  <c r="AJ422" i="10"/>
  <c r="R24" i="14"/>
  <c r="AI471" i="10"/>
  <c r="AJ471" i="10" s="1"/>
  <c r="AD471" i="10"/>
  <c r="AI405" i="10"/>
  <c r="AJ405" i="10" s="1"/>
  <c r="AD405" i="10"/>
  <c r="AI467" i="10"/>
  <c r="AJ467" i="10" s="1"/>
  <c r="AD467" i="10"/>
  <c r="AI406" i="10"/>
  <c r="AJ406" i="10" s="1"/>
  <c r="AD406" i="10"/>
  <c r="AI476" i="10"/>
  <c r="AJ476" i="10" s="1"/>
  <c r="AD476" i="10"/>
  <c r="AI330" i="10"/>
  <c r="AJ330" i="10" s="1"/>
  <c r="AD330" i="10"/>
  <c r="AI282" i="10"/>
  <c r="AJ282" i="10" s="1"/>
  <c r="AD282" i="10"/>
  <c r="AI287" i="10"/>
  <c r="AJ287" i="10" s="1"/>
  <c r="AD287" i="10"/>
  <c r="AI162" i="10"/>
  <c r="AJ162" i="10" s="1"/>
  <c r="AD162" i="10"/>
  <c r="AI203" i="10"/>
  <c r="AJ203" i="10" s="1"/>
  <c r="AD203" i="10"/>
  <c r="AI276" i="10"/>
  <c r="AJ276" i="10" s="1"/>
  <c r="AD276" i="10"/>
  <c r="AI252" i="10"/>
  <c r="AJ252" i="10" s="1"/>
  <c r="AD252" i="10"/>
  <c r="AI240" i="10"/>
  <c r="AJ240" i="10" s="1"/>
  <c r="AD240" i="10"/>
  <c r="AI216" i="10"/>
  <c r="AJ216" i="10" s="1"/>
  <c r="AD216" i="10"/>
  <c r="AI92" i="10"/>
  <c r="AJ92" i="10" s="1"/>
  <c r="AD92" i="10"/>
  <c r="AI80" i="10"/>
  <c r="AJ80" i="10" s="1"/>
  <c r="AD80" i="10"/>
  <c r="AI69" i="10"/>
  <c r="AJ69" i="10" s="1"/>
  <c r="AD69" i="10"/>
  <c r="AI45" i="10"/>
  <c r="AJ45" i="10" s="1"/>
  <c r="AD45" i="10"/>
  <c r="AI33" i="10"/>
  <c r="AJ33" i="10" s="1"/>
  <c r="AD33" i="10"/>
  <c r="R8" i="14"/>
  <c r="M16" i="11"/>
  <c r="AJ224" i="10"/>
  <c r="M17" i="11"/>
  <c r="T17" i="11" s="1"/>
  <c r="L10" i="14"/>
  <c r="AD395" i="10"/>
  <c r="AD422" i="10"/>
  <c r="AI403" i="10"/>
  <c r="AJ403" i="10" s="1"/>
  <c r="AD403" i="10"/>
  <c r="AI367" i="10"/>
  <c r="AJ367" i="10" s="1"/>
  <c r="AD367" i="10"/>
  <c r="AI413" i="10"/>
  <c r="AJ413" i="10" s="1"/>
  <c r="AD413" i="10"/>
  <c r="AI392" i="10"/>
  <c r="AJ392" i="10" s="1"/>
  <c r="AD392" i="10"/>
  <c r="AI470" i="10"/>
  <c r="AJ470" i="10" s="1"/>
  <c r="AD470" i="10"/>
  <c r="AI337" i="10"/>
  <c r="AJ337" i="10" s="1"/>
  <c r="AD337" i="10"/>
  <c r="AI316" i="10"/>
  <c r="AD316" i="10"/>
  <c r="N24" i="11"/>
  <c r="U24" i="11" s="1"/>
  <c r="AI278" i="10"/>
  <c r="AJ278" i="10" s="1"/>
  <c r="AD278" i="10"/>
  <c r="AI213" i="10"/>
  <c r="AJ213" i="10" s="1"/>
  <c r="AD213" i="10"/>
  <c r="AI91" i="10"/>
  <c r="AJ91" i="10" s="1"/>
  <c r="AD91" i="10"/>
  <c r="AI102" i="10"/>
  <c r="AJ102" i="10" s="1"/>
  <c r="AD102" i="10"/>
  <c r="AI77" i="10"/>
  <c r="AJ77" i="10" s="1"/>
  <c r="AD77" i="10"/>
  <c r="AI20" i="10"/>
  <c r="AJ20" i="10" s="1"/>
  <c r="AD20" i="10"/>
  <c r="AI8" i="10"/>
  <c r="AD8" i="10"/>
  <c r="M21" i="11"/>
  <c r="AJ194" i="10"/>
  <c r="AJ263" i="10"/>
  <c r="AJ350" i="10"/>
  <c r="S29" i="11"/>
  <c r="O29" i="11"/>
  <c r="AD446" i="10"/>
  <c r="AI177" i="10"/>
  <c r="AJ177" i="10" s="1"/>
  <c r="AD177" i="10"/>
  <c r="AD142" i="10"/>
  <c r="S11" i="11"/>
  <c r="R11" i="14"/>
  <c r="AD292" i="10"/>
  <c r="S45" i="11"/>
  <c r="AJ26" i="10"/>
  <c r="AD370" i="10"/>
  <c r="AD125" i="10"/>
  <c r="AD74" i="10"/>
  <c r="AD205" i="10"/>
  <c r="AD141" i="10"/>
  <c r="AD30" i="10"/>
  <c r="AD269" i="10"/>
  <c r="AD313" i="10"/>
  <c r="AJ124" i="10"/>
  <c r="S23" i="11"/>
  <c r="AD320" i="10"/>
  <c r="AD57" i="10"/>
  <c r="AI452" i="10"/>
  <c r="AJ452" i="10" s="1"/>
  <c r="AD452" i="10"/>
  <c r="AI391" i="10"/>
  <c r="AJ391" i="10" s="1"/>
  <c r="AD391" i="10"/>
  <c r="AI462" i="10"/>
  <c r="AJ462" i="10" s="1"/>
  <c r="AD462" i="10"/>
  <c r="AI293" i="10"/>
  <c r="AJ293" i="10" s="1"/>
  <c r="AD293" i="10"/>
  <c r="AI349" i="10"/>
  <c r="AJ349" i="10" s="1"/>
  <c r="AD349" i="10"/>
  <c r="AI199" i="10"/>
  <c r="AD199" i="10"/>
  <c r="AI105" i="10"/>
  <c r="AJ105" i="10" s="1"/>
  <c r="AD105" i="10"/>
  <c r="AI310" i="10"/>
  <c r="AJ310" i="10" s="1"/>
  <c r="AD310" i="10"/>
  <c r="AI315" i="10"/>
  <c r="AJ315" i="10" s="1"/>
  <c r="AD315" i="10"/>
  <c r="AI131" i="10"/>
  <c r="AJ131" i="10" s="1"/>
  <c r="AD131" i="10"/>
  <c r="AI160" i="10"/>
  <c r="AJ160" i="10" s="1"/>
  <c r="AD160" i="10"/>
  <c r="AI247" i="10"/>
  <c r="AJ247" i="10" s="1"/>
  <c r="AD247" i="10"/>
  <c r="AI235" i="10"/>
  <c r="AJ235" i="10" s="1"/>
  <c r="AD235" i="10"/>
  <c r="AI97" i="10"/>
  <c r="AJ97" i="10" s="1"/>
  <c r="AD97" i="10"/>
  <c r="AI52" i="10"/>
  <c r="AJ52" i="10" s="1"/>
  <c r="AD52" i="10"/>
  <c r="M18" i="11"/>
  <c r="AJ404" i="10"/>
  <c r="AD264" i="10"/>
  <c r="AJ273" i="10"/>
  <c r="AJ466" i="10"/>
  <c r="AD193" i="10"/>
  <c r="AD447" i="10"/>
  <c r="AD438" i="10"/>
  <c r="L12" i="14"/>
  <c r="E21" i="20" s="1"/>
  <c r="AJ39" i="10"/>
  <c r="M7" i="11"/>
  <c r="AI459" i="10"/>
  <c r="AD459" i="10"/>
  <c r="AI399" i="10"/>
  <c r="AJ399" i="10" s="1"/>
  <c r="AD399" i="10"/>
  <c r="AI454" i="10"/>
  <c r="AJ454" i="10" s="1"/>
  <c r="AD454" i="10"/>
  <c r="AI285" i="10"/>
  <c r="AJ285" i="10" s="1"/>
  <c r="AD285" i="10"/>
  <c r="AI464" i="10"/>
  <c r="AJ464" i="10" s="1"/>
  <c r="AD464" i="10"/>
  <c r="AI309" i="10"/>
  <c r="AJ309" i="10" s="1"/>
  <c r="AD309" i="10"/>
  <c r="AI312" i="10"/>
  <c r="AJ312" i="10" s="1"/>
  <c r="AD312" i="10"/>
  <c r="AI322" i="10"/>
  <c r="AJ322" i="10" s="1"/>
  <c r="AD322" i="10"/>
  <c r="AI279" i="10"/>
  <c r="AJ279" i="10" s="1"/>
  <c r="AD279" i="10"/>
  <c r="AI208" i="10"/>
  <c r="AJ208" i="10" s="1"/>
  <c r="AD208" i="10"/>
  <c r="AI178" i="10"/>
  <c r="AJ178" i="10" s="1"/>
  <c r="AD178" i="10"/>
  <c r="AI274" i="10"/>
  <c r="AJ274" i="10" s="1"/>
  <c r="AD274" i="10"/>
  <c r="AI137" i="10"/>
  <c r="AJ137" i="10" s="1"/>
  <c r="AD137" i="10"/>
  <c r="AI67" i="10"/>
  <c r="AJ67" i="10" s="1"/>
  <c r="AD67" i="10"/>
  <c r="AI55" i="10"/>
  <c r="AJ55" i="10" s="1"/>
  <c r="AD55" i="10"/>
  <c r="AI31" i="10"/>
  <c r="AJ31" i="10" s="1"/>
  <c r="AD31" i="10"/>
  <c r="AI19" i="10"/>
  <c r="AJ19" i="10" s="1"/>
  <c r="AD19" i="10"/>
  <c r="R23" i="14"/>
  <c r="AD153" i="10"/>
  <c r="AD207" i="10"/>
  <c r="S30" i="11"/>
  <c r="AI448" i="10"/>
  <c r="AJ448" i="10" s="1"/>
  <c r="AD448" i="10"/>
  <c r="AI386" i="10"/>
  <c r="AJ386" i="10" s="1"/>
  <c r="AD386" i="10"/>
  <c r="AI187" i="10"/>
  <c r="AJ187" i="10" s="1"/>
  <c r="AD187" i="10"/>
  <c r="AI323" i="10"/>
  <c r="AJ323" i="10" s="1"/>
  <c r="AD323" i="10"/>
  <c r="AI113" i="10"/>
  <c r="AJ113" i="10" s="1"/>
  <c r="AD113" i="10"/>
  <c r="AI66" i="10"/>
  <c r="AJ66" i="10" s="1"/>
  <c r="AD66" i="10"/>
  <c r="AI54" i="10"/>
  <c r="AJ54" i="10" s="1"/>
  <c r="AD54" i="10"/>
  <c r="AI6" i="10"/>
  <c r="AD6" i="10"/>
  <c r="AJ207" i="10"/>
  <c r="M10" i="11"/>
  <c r="L7" i="14"/>
  <c r="E16" i="20" s="1"/>
  <c r="AJ142" i="10"/>
  <c r="AI393" i="10"/>
  <c r="AJ393" i="10" s="1"/>
  <c r="AD393" i="10"/>
  <c r="AI478" i="10"/>
  <c r="AJ478" i="10" s="1"/>
  <c r="AD478" i="10"/>
  <c r="AI423" i="10"/>
  <c r="AD423" i="10"/>
  <c r="AI394" i="10"/>
  <c r="AJ394" i="10" s="1"/>
  <c r="AD394" i="10"/>
  <c r="AI468" i="10"/>
  <c r="AJ468" i="10" s="1"/>
  <c r="AD468" i="10"/>
  <c r="AI321" i="10"/>
  <c r="AJ321" i="10" s="1"/>
  <c r="AD321" i="10"/>
  <c r="AI451" i="10"/>
  <c r="AJ451" i="10" s="1"/>
  <c r="AD451" i="10"/>
  <c r="AI304" i="10"/>
  <c r="AJ304" i="10" s="1"/>
  <c r="AD304" i="10"/>
  <c r="AI354" i="10"/>
  <c r="AJ354" i="10" s="1"/>
  <c r="AD354" i="10"/>
  <c r="AI163" i="10"/>
  <c r="AJ163" i="10" s="1"/>
  <c r="AD163" i="10"/>
  <c r="AI169" i="10"/>
  <c r="AJ169" i="10" s="1"/>
  <c r="AD169" i="10"/>
  <c r="AI166" i="10"/>
  <c r="AJ166" i="10" s="1"/>
  <c r="AD166" i="10"/>
  <c r="AI179" i="10"/>
  <c r="AJ179" i="10" s="1"/>
  <c r="AD179" i="10"/>
  <c r="AI260" i="10"/>
  <c r="AJ260" i="10" s="1"/>
  <c r="AD260" i="10"/>
  <c r="AI99" i="10"/>
  <c r="AJ99" i="10" s="1"/>
  <c r="AD99" i="10"/>
  <c r="AI129" i="10"/>
  <c r="AJ129" i="10" s="1"/>
  <c r="AD129" i="10"/>
  <c r="AI53" i="10"/>
  <c r="AJ53" i="10" s="1"/>
  <c r="AD53" i="10"/>
  <c r="AI41" i="10"/>
  <c r="AJ41" i="10" s="1"/>
  <c r="AD41" i="10"/>
  <c r="AI29" i="10"/>
  <c r="AJ29" i="10" s="1"/>
  <c r="AD29" i="10"/>
  <c r="AD273" i="10"/>
  <c r="S9" i="11"/>
  <c r="O9" i="11"/>
  <c r="AD21" i="10"/>
  <c r="AD212" i="10"/>
  <c r="AD420" i="10"/>
  <c r="AD397" i="10"/>
  <c r="AD331" i="10"/>
  <c r="AJ370" i="10"/>
  <c r="S24" i="11"/>
  <c r="AJ195" i="10"/>
  <c r="AJ205" i="10"/>
  <c r="AD233" i="10"/>
  <c r="AJ30" i="10"/>
  <c r="AD474" i="10"/>
  <c r="AD223" i="10"/>
  <c r="AJ415" i="10"/>
  <c r="AJ313" i="10"/>
  <c r="AD164" i="10"/>
  <c r="AJ57" i="10"/>
  <c r="AD402" i="10"/>
  <c r="AD206" i="10"/>
  <c r="AJ317" i="10"/>
  <c r="AD441" i="10"/>
  <c r="AI428" i="10"/>
  <c r="AJ428" i="10" s="1"/>
  <c r="AD428" i="10"/>
  <c r="AI430" i="10"/>
  <c r="AJ430" i="10" s="1"/>
  <c r="AD430" i="10"/>
  <c r="AI455" i="10"/>
  <c r="AJ455" i="10" s="1"/>
  <c r="AD455" i="10"/>
  <c r="AI475" i="10"/>
  <c r="AJ475" i="10" s="1"/>
  <c r="AD475" i="10"/>
  <c r="AI344" i="10"/>
  <c r="AJ344" i="10" s="1"/>
  <c r="AD344" i="10"/>
  <c r="AI296" i="10"/>
  <c r="AJ296" i="10" s="1"/>
  <c r="AD296" i="10"/>
  <c r="AI183" i="10"/>
  <c r="AJ183" i="10" s="1"/>
  <c r="AD183" i="10"/>
  <c r="AI306" i="10"/>
  <c r="AD306" i="10"/>
  <c r="AI311" i="10"/>
  <c r="AJ311" i="10" s="1"/>
  <c r="AD311" i="10"/>
  <c r="AI210" i="10"/>
  <c r="AD210" i="10"/>
  <c r="AI101" i="10"/>
  <c r="AJ101" i="10" s="1"/>
  <c r="AD101" i="10"/>
  <c r="AI117" i="10"/>
  <c r="AJ117" i="10" s="1"/>
  <c r="AD117" i="10"/>
  <c r="AI167" i="10"/>
  <c r="AJ167" i="10" s="1"/>
  <c r="AD167" i="10"/>
  <c r="AI270" i="10"/>
  <c r="AJ270" i="10" s="1"/>
  <c r="AD270" i="10"/>
  <c r="AI234" i="10"/>
  <c r="AJ234" i="10" s="1"/>
  <c r="AD234" i="10"/>
  <c r="AI200" i="10"/>
  <c r="AJ200" i="10" s="1"/>
  <c r="AD200" i="10"/>
  <c r="AI138" i="10"/>
  <c r="AD138" i="10"/>
  <c r="AI116" i="10"/>
  <c r="AJ116" i="10" s="1"/>
  <c r="AD116" i="10"/>
  <c r="AI75" i="10"/>
  <c r="AJ75" i="10" s="1"/>
  <c r="AD75" i="10"/>
  <c r="AI63" i="10"/>
  <c r="AJ63" i="10" s="1"/>
  <c r="AD63" i="10"/>
  <c r="AI27" i="10"/>
  <c r="AJ27" i="10" s="1"/>
  <c r="AD27" i="10"/>
  <c r="AD242" i="10"/>
  <c r="L23" i="14"/>
  <c r="S23" i="14" s="1"/>
  <c r="AD308" i="10"/>
  <c r="AD173" i="10"/>
  <c r="AD379" i="10"/>
  <c r="AJ215" i="10"/>
  <c r="AD204" i="10"/>
  <c r="AD284" i="10"/>
  <c r="AJ193" i="10"/>
  <c r="AD340" i="10"/>
  <c r="L24" i="14"/>
  <c r="S24" i="14" s="1"/>
  <c r="AD48" i="10"/>
  <c r="AD118" i="10"/>
  <c r="AD227" i="10"/>
  <c r="AD291" i="10"/>
  <c r="AD389" i="10"/>
  <c r="R10" i="14"/>
  <c r="S26" i="11"/>
  <c r="AI184" i="10"/>
  <c r="AJ184" i="10" s="1"/>
  <c r="AD184" i="10"/>
  <c r="S40" i="11"/>
  <c r="L48" i="11"/>
  <c r="S48" i="11" s="1"/>
  <c r="S19" i="11"/>
  <c r="AI479" i="10"/>
  <c r="AJ479" i="10" s="1"/>
  <c r="AD479" i="10"/>
  <c r="AI121" i="10"/>
  <c r="AJ121" i="10" s="1"/>
  <c r="AD121" i="10"/>
  <c r="AI307" i="10"/>
  <c r="AJ307" i="10" s="1"/>
  <c r="AD307" i="10"/>
  <c r="AI196" i="10"/>
  <c r="AJ196" i="10" s="1"/>
  <c r="AD196" i="10"/>
  <c r="AI257" i="10"/>
  <c r="AJ257" i="10" s="1"/>
  <c r="AD257" i="10"/>
  <c r="S42" i="11"/>
  <c r="R22" i="14"/>
  <c r="K25" i="14"/>
  <c r="S12" i="11"/>
  <c r="L11" i="14"/>
  <c r="S17" i="11"/>
  <c r="M24" i="11"/>
  <c r="T24" i="11" s="1"/>
  <c r="AJ326" i="10"/>
  <c r="AD435" i="10"/>
  <c r="AD130" i="10"/>
  <c r="AD87" i="10"/>
  <c r="AJ372" i="10"/>
  <c r="M19" i="11"/>
  <c r="T19" i="11" s="1"/>
  <c r="AD294" i="10"/>
  <c r="AD16" i="10"/>
  <c r="AD453" i="10"/>
  <c r="S7" i="11"/>
  <c r="AI381" i="10"/>
  <c r="AJ381" i="10" s="1"/>
  <c r="AD381" i="10"/>
  <c r="AI412" i="10"/>
  <c r="AJ412" i="10" s="1"/>
  <c r="AD412" i="10"/>
  <c r="AI418" i="10"/>
  <c r="AJ418" i="10" s="1"/>
  <c r="AD418" i="10"/>
  <c r="AI382" i="10"/>
  <c r="AJ382" i="10" s="1"/>
  <c r="AD382" i="10"/>
  <c r="AI371" i="10"/>
  <c r="AJ371" i="10" s="1"/>
  <c r="AD371" i="10"/>
  <c r="AI298" i="10"/>
  <c r="AJ298" i="10" s="1"/>
  <c r="AD298" i="10"/>
  <c r="AI165" i="10"/>
  <c r="AJ165" i="10" s="1"/>
  <c r="AD165" i="10"/>
  <c r="AI156" i="10"/>
  <c r="AJ156" i="10" s="1"/>
  <c r="AD156" i="10"/>
  <c r="AI150" i="10"/>
  <c r="AJ150" i="10" s="1"/>
  <c r="AD150" i="10"/>
  <c r="AI220" i="10"/>
  <c r="AJ220" i="10" s="1"/>
  <c r="AD220" i="10"/>
  <c r="AI188" i="10"/>
  <c r="AJ188" i="10" s="1"/>
  <c r="AD188" i="10"/>
  <c r="AI108" i="10"/>
  <c r="AJ108" i="10" s="1"/>
  <c r="AD108" i="10"/>
  <c r="AI157" i="10"/>
  <c r="AJ157" i="10" s="1"/>
  <c r="AD157" i="10"/>
  <c r="AI73" i="10"/>
  <c r="AJ73" i="10" s="1"/>
  <c r="AD73" i="10"/>
  <c r="AI37" i="10"/>
  <c r="AJ37" i="10" s="1"/>
  <c r="AD37" i="10"/>
  <c r="AI25" i="10"/>
  <c r="AJ25" i="10" s="1"/>
  <c r="AD25" i="10"/>
  <c r="AI13" i="10"/>
  <c r="AJ13" i="10" s="1"/>
  <c r="AD13" i="10"/>
  <c r="AD266" i="10"/>
  <c r="AD194" i="10"/>
  <c r="AJ342" i="10"/>
  <c r="AD185" i="10"/>
  <c r="AD421" i="10"/>
  <c r="AD426" i="10"/>
  <c r="AD40" i="10"/>
  <c r="AD159" i="10"/>
  <c r="AD239" i="10"/>
  <c r="AD339" i="10"/>
  <c r="AD401" i="10"/>
  <c r="S22" i="11"/>
  <c r="O22" i="11"/>
  <c r="AJ419" i="10"/>
  <c r="AD43" i="10"/>
  <c r="AI172" i="10"/>
  <c r="AJ172" i="10" s="1"/>
  <c r="AD172" i="10"/>
  <c r="AI94" i="10"/>
  <c r="AJ94" i="10" s="1"/>
  <c r="AD94" i="10"/>
  <c r="AI83" i="10"/>
  <c r="AJ83" i="10" s="1"/>
  <c r="AD83" i="10"/>
  <c r="AI18" i="10"/>
  <c r="AJ18" i="10" s="1"/>
  <c r="AD18" i="10"/>
  <c r="S8" i="11"/>
  <c r="AI469" i="10"/>
  <c r="AJ469" i="10" s="1"/>
  <c r="AD469" i="10"/>
  <c r="AI161" i="10"/>
  <c r="AJ161" i="10" s="1"/>
  <c r="AD161" i="10"/>
  <c r="AI245" i="10"/>
  <c r="AJ245" i="10" s="1"/>
  <c r="AD245" i="10"/>
  <c r="AI14" i="10"/>
  <c r="AJ14" i="10" s="1"/>
  <c r="AD14" i="10"/>
  <c r="M26" i="11"/>
  <c r="T26" i="11" s="1"/>
  <c r="AJ272" i="10"/>
  <c r="AD226" i="10"/>
  <c r="AD249" i="10"/>
  <c r="AD335" i="10"/>
  <c r="AD214" i="10"/>
  <c r="AD90" i="10"/>
  <c r="AD275" i="10"/>
  <c r="AD261" i="10"/>
  <c r="AJ335" i="10"/>
  <c r="AD42" i="10"/>
  <c r="AD457" i="10"/>
  <c r="AD78" i="10"/>
  <c r="AD359" i="10"/>
  <c r="AD250" i="10"/>
  <c r="AJ103" i="10"/>
  <c r="AJ87" i="10"/>
  <c r="AD384" i="10"/>
  <c r="AD314" i="10"/>
  <c r="AD158" i="10"/>
  <c r="AD355" i="10"/>
  <c r="AD228" i="10"/>
  <c r="AI289" i="10"/>
  <c r="AJ289" i="10" s="1"/>
  <c r="AD289" i="10"/>
  <c r="AI111" i="10"/>
  <c r="AJ111" i="10" s="1"/>
  <c r="AD111" i="10"/>
  <c r="AI139" i="10"/>
  <c r="AJ139" i="10" s="1"/>
  <c r="AD139" i="10"/>
  <c r="AI267" i="10"/>
  <c r="AJ267" i="10" s="1"/>
  <c r="AD267" i="10"/>
  <c r="AI255" i="10"/>
  <c r="AJ255" i="10" s="1"/>
  <c r="AD255" i="10"/>
  <c r="AI243" i="10"/>
  <c r="AJ243" i="10" s="1"/>
  <c r="AD243" i="10"/>
  <c r="AI231" i="10"/>
  <c r="AJ231" i="10" s="1"/>
  <c r="AD231" i="10"/>
  <c r="AI219" i="10"/>
  <c r="AJ219" i="10" s="1"/>
  <c r="AD219" i="10"/>
  <c r="AI152" i="10"/>
  <c r="AJ152" i="10" s="1"/>
  <c r="AD152" i="10"/>
  <c r="AI104" i="10"/>
  <c r="AJ104" i="10" s="1"/>
  <c r="AD104" i="10"/>
  <c r="AI145" i="10"/>
  <c r="AJ145" i="10" s="1"/>
  <c r="AD145" i="10"/>
  <c r="AI72" i="10"/>
  <c r="AJ72" i="10" s="1"/>
  <c r="AD72" i="10"/>
  <c r="AI60" i="10"/>
  <c r="AJ60" i="10" s="1"/>
  <c r="AD60" i="10"/>
  <c r="AI36" i="10"/>
  <c r="AJ36" i="10" s="1"/>
  <c r="AD36" i="10"/>
  <c r="AI24" i="10"/>
  <c r="AJ24" i="10" s="1"/>
  <c r="AD24" i="10"/>
  <c r="AD398" i="10"/>
  <c r="AJ266" i="10"/>
  <c r="T44" i="11"/>
  <c r="AJ185" i="10"/>
  <c r="AD300" i="10"/>
  <c r="AD317" i="10"/>
  <c r="AD96" i="10"/>
  <c r="AJ426" i="10"/>
  <c r="AD442" i="10"/>
  <c r="AJ40" i="10"/>
  <c r="L9" i="14"/>
  <c r="AJ239" i="10"/>
  <c r="AJ339" i="10"/>
  <c r="S25" i="11"/>
  <c r="O25" i="11"/>
  <c r="AI341" i="10"/>
  <c r="AJ341" i="10" s="1"/>
  <c r="AD341" i="10"/>
  <c r="AI107" i="10"/>
  <c r="AJ107" i="10" s="1"/>
  <c r="AD107" i="10"/>
  <c r="S13" i="11"/>
  <c r="AD225" i="10"/>
  <c r="M28" i="11"/>
  <c r="AJ402" i="10"/>
  <c r="AD119" i="10"/>
  <c r="AI297" i="10"/>
  <c r="AJ297" i="10" s="1"/>
  <c r="AD297" i="10"/>
  <c r="AI132" i="10"/>
  <c r="AJ132" i="10" s="1"/>
  <c r="AD132" i="10"/>
  <c r="AI112" i="10"/>
  <c r="AJ112" i="10" s="1"/>
  <c r="AD112" i="10"/>
  <c r="AI84" i="10"/>
  <c r="AJ84" i="10" s="1"/>
  <c r="AD84" i="10"/>
  <c r="AI62" i="10"/>
  <c r="AJ62" i="10" s="1"/>
  <c r="AD62" i="10"/>
  <c r="AI38" i="10"/>
  <c r="AJ38" i="10" s="1"/>
  <c r="AD38" i="10"/>
  <c r="AJ400" i="10"/>
  <c r="AD5" i="10"/>
  <c r="AD135" i="10"/>
  <c r="AJ261" i="10"/>
  <c r="AD126" i="10"/>
  <c r="AD400" i="10"/>
  <c r="AD106" i="10"/>
  <c r="L22" i="14"/>
  <c r="AJ359" i="10"/>
  <c r="AJ384" i="10"/>
  <c r="AD50" i="10"/>
  <c r="AJ447" i="10"/>
  <c r="AD283" i="10"/>
  <c r="AJ228" i="10"/>
  <c r="AD7" i="10"/>
  <c r="AI460" i="10"/>
  <c r="AJ460" i="10" s="1"/>
  <c r="AD460" i="10"/>
  <c r="AI305" i="10"/>
  <c r="AJ305" i="10" s="1"/>
  <c r="AD305" i="10"/>
  <c r="AI450" i="10"/>
  <c r="AJ450" i="10" s="1"/>
  <c r="AD450" i="10"/>
  <c r="AI329" i="10"/>
  <c r="AD329" i="10"/>
  <c r="AI361" i="10"/>
  <c r="AJ361" i="10" s="1"/>
  <c r="AD361" i="10"/>
  <c r="AI338" i="10"/>
  <c r="AJ338" i="10" s="1"/>
  <c r="AD338" i="10"/>
  <c r="AI343" i="10"/>
  <c r="AJ343" i="10" s="1"/>
  <c r="AD343" i="10"/>
  <c r="AI295" i="10"/>
  <c r="AJ295" i="10" s="1"/>
  <c r="AD295" i="10"/>
  <c r="AI93" i="10"/>
  <c r="AJ93" i="10" s="1"/>
  <c r="AD93" i="10"/>
  <c r="AI89" i="10"/>
  <c r="AJ89" i="10" s="1"/>
  <c r="AD89" i="10"/>
  <c r="AI176" i="10"/>
  <c r="AJ176" i="10" s="1"/>
  <c r="AD176" i="10"/>
  <c r="AI114" i="10"/>
  <c r="AJ114" i="10" s="1"/>
  <c r="AD114" i="10"/>
  <c r="AI140" i="10"/>
  <c r="AJ140" i="10" s="1"/>
  <c r="AD140" i="10"/>
  <c r="AI100" i="10"/>
  <c r="AJ100" i="10" s="1"/>
  <c r="AD100" i="10"/>
  <c r="AI88" i="10"/>
  <c r="AJ88" i="10" s="1"/>
  <c r="AD88" i="10"/>
  <c r="AI71" i="10"/>
  <c r="AJ71" i="10" s="1"/>
  <c r="AD71" i="10"/>
  <c r="AI59" i="10"/>
  <c r="AJ59" i="10" s="1"/>
  <c r="AD59" i="10"/>
  <c r="AI47" i="10"/>
  <c r="AJ47" i="10" s="1"/>
  <c r="AD47" i="10"/>
  <c r="AI35" i="10"/>
  <c r="AJ35" i="10" s="1"/>
  <c r="AD35" i="10"/>
  <c r="AI23" i="10"/>
  <c r="AJ23" i="10" s="1"/>
  <c r="AD23" i="10"/>
  <c r="AD81" i="10"/>
  <c r="AD440" i="10"/>
  <c r="AD197" i="10"/>
  <c r="AJ300" i="10"/>
  <c r="AD375" i="10"/>
  <c r="L5" i="14"/>
  <c r="E14" i="20" s="1"/>
  <c r="AJ96" i="10"/>
  <c r="AJ442" i="10"/>
  <c r="AD144" i="10"/>
  <c r="AD171" i="10"/>
  <c r="AD251" i="10"/>
  <c r="AD302" i="10"/>
  <c r="AD277" i="10"/>
  <c r="S10" i="11"/>
  <c r="S41" i="11"/>
  <c r="AI345" i="10"/>
  <c r="AJ345" i="10" s="1"/>
  <c r="AD345" i="10"/>
  <c r="AI352" i="10"/>
  <c r="AJ352" i="10" s="1"/>
  <c r="AD352" i="10"/>
  <c r="AI191" i="10"/>
  <c r="AJ191" i="10" s="1"/>
  <c r="AD191" i="10"/>
  <c r="AI98" i="10"/>
  <c r="AJ98" i="10" s="1"/>
  <c r="AD98" i="10"/>
  <c r="S15" i="11"/>
  <c r="AI318" i="10"/>
  <c r="AJ318" i="10" s="1"/>
  <c r="AD318" i="10"/>
  <c r="S14" i="11"/>
  <c r="AD128" i="10"/>
  <c r="AJ237" i="10"/>
  <c r="M12" i="11"/>
  <c r="S44" i="11"/>
  <c r="AI449" i="10"/>
  <c r="AJ449" i="10" s="1"/>
  <c r="AD449" i="10"/>
  <c r="S27" i="11"/>
  <c r="AD369" i="10"/>
  <c r="AD432" i="10"/>
  <c r="AD236" i="10"/>
  <c r="AJ135" i="10"/>
  <c r="AD262" i="10"/>
  <c r="AD9" i="10"/>
  <c r="AD238" i="10"/>
  <c r="AD385" i="10"/>
  <c r="AD383" i="10"/>
  <c r="AD396" i="10"/>
  <c r="S46" i="11"/>
  <c r="AD376" i="10"/>
  <c r="AD327" i="10"/>
  <c r="AI408" i="10"/>
  <c r="AJ408" i="10" s="1"/>
  <c r="AD408" i="10"/>
  <c r="AI473" i="10"/>
  <c r="AJ473" i="10" s="1"/>
  <c r="AD473" i="10"/>
  <c r="AI444" i="10"/>
  <c r="AJ444" i="10" s="1"/>
  <c r="AD444" i="10"/>
  <c r="AI281" i="10"/>
  <c r="AJ281" i="10" s="1"/>
  <c r="AD281" i="10"/>
  <c r="AI211" i="10"/>
  <c r="AD211" i="10"/>
  <c r="AI334" i="10"/>
  <c r="AJ334" i="10" s="1"/>
  <c r="AD334" i="10"/>
  <c r="AI286" i="10"/>
  <c r="AD286" i="10"/>
  <c r="AI189" i="10"/>
  <c r="AJ189" i="10" s="1"/>
  <c r="AD189" i="10"/>
  <c r="AI209" i="10"/>
  <c r="AJ209" i="10" s="1"/>
  <c r="AD209" i="10"/>
  <c r="AI95" i="10"/>
  <c r="AD95" i="10"/>
  <c r="AI253" i="10"/>
  <c r="AJ253" i="10" s="1"/>
  <c r="AD253" i="10"/>
  <c r="AI241" i="10"/>
  <c r="AJ241" i="10" s="1"/>
  <c r="AD241" i="10"/>
  <c r="AI79" i="10"/>
  <c r="AJ79" i="10" s="1"/>
  <c r="AD79" i="10"/>
  <c r="AI70" i="10"/>
  <c r="AJ70" i="10" s="1"/>
  <c r="AD70" i="10"/>
  <c r="AI58" i="10"/>
  <c r="AJ58" i="10" s="1"/>
  <c r="AD58" i="10"/>
  <c r="AI46" i="10"/>
  <c r="AJ46" i="10" s="1"/>
  <c r="AD46" i="10"/>
  <c r="AI22" i="10"/>
  <c r="AJ22" i="10" s="1"/>
  <c r="AD22" i="10"/>
  <c r="AI10" i="10"/>
  <c r="AD10" i="10"/>
  <c r="AJ81" i="10"/>
  <c r="AD409" i="10"/>
  <c r="AJ197" i="10"/>
  <c r="AD348" i="10"/>
  <c r="AD465" i="10"/>
  <c r="AD174" i="10"/>
  <c r="AJ251" i="10"/>
  <c r="AJ302" i="10"/>
  <c r="AJ277" i="10"/>
  <c r="N5" i="4"/>
  <c r="N7" i="4" s="1"/>
  <c r="M7" i="4"/>
  <c r="N41" i="11" l="1"/>
  <c r="U41" i="11" s="1"/>
  <c r="N40" i="11"/>
  <c r="N45" i="11"/>
  <c r="U45" i="11" s="1"/>
  <c r="N42" i="11"/>
  <c r="U42" i="11" s="1"/>
  <c r="N46" i="11"/>
  <c r="N43" i="11"/>
  <c r="U43" i="11" s="1"/>
  <c r="N44" i="11"/>
  <c r="S9" i="14"/>
  <c r="E18" i="20"/>
  <c r="T13" i="11"/>
  <c r="E33" i="19"/>
  <c r="T12" i="11"/>
  <c r="E32" i="19"/>
  <c r="AJ211" i="10"/>
  <c r="M11" i="16"/>
  <c r="N11" i="16" s="1"/>
  <c r="M5" i="16"/>
  <c r="S11" i="14"/>
  <c r="E20" i="20"/>
  <c r="AJ10" i="10"/>
  <c r="M9" i="16"/>
  <c r="N9" i="16" s="1"/>
  <c r="T10" i="11"/>
  <c r="E30" i="19"/>
  <c r="T7" i="11"/>
  <c r="E27" i="19"/>
  <c r="S8" i="14"/>
  <c r="E17" i="20"/>
  <c r="T6" i="11"/>
  <c r="E26" i="19"/>
  <c r="M10" i="16"/>
  <c r="N10" i="16" s="1"/>
  <c r="S10" i="14"/>
  <c r="E19" i="20"/>
  <c r="T8" i="11"/>
  <c r="E28" i="19"/>
  <c r="AJ5" i="10"/>
  <c r="M8" i="16"/>
  <c r="N8" i="16" s="1"/>
  <c r="V9" i="11"/>
  <c r="V29" i="11"/>
  <c r="V25" i="11"/>
  <c r="V22" i="11"/>
  <c r="O27" i="11"/>
  <c r="N11" i="11"/>
  <c r="N28" i="11"/>
  <c r="U28" i="11" s="1"/>
  <c r="N19" i="11"/>
  <c r="U19" i="11" s="1"/>
  <c r="N23" i="11"/>
  <c r="AJ210" i="10"/>
  <c r="S7" i="14"/>
  <c r="M24" i="14"/>
  <c r="N18" i="11"/>
  <c r="U18" i="11" s="1"/>
  <c r="M23" i="14"/>
  <c r="T23" i="14" s="1"/>
  <c r="U23" i="14" s="1"/>
  <c r="N10" i="11"/>
  <c r="F30" i="19" s="1"/>
  <c r="AJ199" i="10"/>
  <c r="N15" i="11"/>
  <c r="F35" i="19" s="1"/>
  <c r="G35" i="19" s="1"/>
  <c r="AJ316" i="10"/>
  <c r="N16" i="11"/>
  <c r="U16" i="11" s="1"/>
  <c r="AJ329" i="10"/>
  <c r="N12" i="11"/>
  <c r="M7" i="14"/>
  <c r="S5" i="14"/>
  <c r="T40" i="11"/>
  <c r="M48" i="11"/>
  <c r="T48" i="11" s="1"/>
  <c r="N8" i="11"/>
  <c r="F28" i="19" s="1"/>
  <c r="T47" i="11"/>
  <c r="O47" i="11"/>
  <c r="V47" i="11" s="1"/>
  <c r="M11" i="14"/>
  <c r="F20" i="20" s="1"/>
  <c r="N30" i="11"/>
  <c r="AJ423" i="10"/>
  <c r="T28" i="11"/>
  <c r="M9" i="14"/>
  <c r="M12" i="14"/>
  <c r="S12" i="14"/>
  <c r="T18" i="11"/>
  <c r="M5" i="14"/>
  <c r="F14" i="20" s="1"/>
  <c r="G14" i="20" s="1"/>
  <c r="AJ6" i="10"/>
  <c r="M8" i="14"/>
  <c r="F17" i="20" s="1"/>
  <c r="AJ8" i="10"/>
  <c r="N7" i="11"/>
  <c r="F27" i="19" s="1"/>
  <c r="AJ138" i="10"/>
  <c r="O24" i="11"/>
  <c r="N21" i="11"/>
  <c r="U21" i="11" s="1"/>
  <c r="AJ459" i="10"/>
  <c r="T21" i="11"/>
  <c r="M22" i="14"/>
  <c r="N13" i="11"/>
  <c r="F33" i="19" s="1"/>
  <c r="AJ286" i="10"/>
  <c r="S22" i="14"/>
  <c r="S25" i="14" s="1"/>
  <c r="L25" i="14"/>
  <c r="N17" i="11"/>
  <c r="N14" i="11"/>
  <c r="F34" i="19" s="1"/>
  <c r="G34" i="19" s="1"/>
  <c r="AJ306" i="10"/>
  <c r="T43" i="11"/>
  <c r="R25" i="14"/>
  <c r="N26" i="11"/>
  <c r="U26" i="11" s="1"/>
  <c r="T16" i="11"/>
  <c r="N6" i="11"/>
  <c r="F26" i="19" s="1"/>
  <c r="AJ95" i="10"/>
  <c r="M10" i="14"/>
  <c r="U46" i="11"/>
  <c r="G28" i="19" l="1"/>
  <c r="B19" i="19"/>
  <c r="G20" i="20"/>
  <c r="G17" i="20"/>
  <c r="N5" i="16"/>
  <c r="G27" i="19"/>
  <c r="G33" i="19"/>
  <c r="G26" i="19"/>
  <c r="G30" i="19"/>
  <c r="U11" i="11"/>
  <c r="F31" i="19"/>
  <c r="G31" i="19" s="1"/>
  <c r="T12" i="14"/>
  <c r="U12" i="14" s="1"/>
  <c r="F21" i="20"/>
  <c r="G21" i="20" s="1"/>
  <c r="T7" i="14"/>
  <c r="U7" i="14" s="1"/>
  <c r="F16" i="20"/>
  <c r="T10" i="14"/>
  <c r="U10" i="14" s="1"/>
  <c r="F19" i="20"/>
  <c r="G19" i="20" s="1"/>
  <c r="T9" i="14"/>
  <c r="U9" i="14" s="1"/>
  <c r="F18" i="20"/>
  <c r="G18" i="20" s="1"/>
  <c r="U12" i="11"/>
  <c r="F32" i="19"/>
  <c r="G32" i="19" s="1"/>
  <c r="V24" i="11"/>
  <c r="V27" i="11"/>
  <c r="O43" i="11"/>
  <c r="V43" i="11" s="1"/>
  <c r="O28" i="11"/>
  <c r="O42" i="11"/>
  <c r="V42" i="11" s="1"/>
  <c r="O11" i="11"/>
  <c r="O19" i="11"/>
  <c r="N23" i="14"/>
  <c r="O45" i="11"/>
  <c r="V45" i="11" s="1"/>
  <c r="O18" i="11"/>
  <c r="N7" i="14"/>
  <c r="B5" i="19" s="1"/>
  <c r="O21" i="11"/>
  <c r="O26" i="11"/>
  <c r="O41" i="11"/>
  <c r="V41" i="11" s="1"/>
  <c r="T24" i="14"/>
  <c r="U24" i="14" s="1"/>
  <c r="N24" i="14"/>
  <c r="T11" i="14"/>
  <c r="U11" i="14" s="1"/>
  <c r="N11" i="14"/>
  <c r="B9" i="19" s="1"/>
  <c r="N10" i="14"/>
  <c r="B8" i="19" s="1"/>
  <c r="T8" i="14"/>
  <c r="U8" i="14" s="1"/>
  <c r="N8" i="14"/>
  <c r="B6" i="19" s="1"/>
  <c r="N12" i="14"/>
  <c r="B10" i="19" s="1"/>
  <c r="T22" i="14"/>
  <c r="M25" i="14"/>
  <c r="N22" i="14"/>
  <c r="U40" i="11"/>
  <c r="N48" i="11"/>
  <c r="U48" i="11" s="1"/>
  <c r="O12" i="11"/>
  <c r="T5" i="14"/>
  <c r="U15" i="11"/>
  <c r="O15" i="11"/>
  <c r="O40" i="11"/>
  <c r="U44" i="11"/>
  <c r="O44" i="11"/>
  <c r="V44" i="11" s="1"/>
  <c r="U13" i="11"/>
  <c r="O13" i="11"/>
  <c r="U8" i="11"/>
  <c r="O8" i="11"/>
  <c r="O46" i="11"/>
  <c r="V46" i="11" s="1"/>
  <c r="U14" i="11"/>
  <c r="O14" i="11"/>
  <c r="U10" i="11"/>
  <c r="O10" i="11"/>
  <c r="U17" i="11"/>
  <c r="O17" i="11"/>
  <c r="U23" i="11"/>
  <c r="O23" i="11"/>
  <c r="U6" i="11"/>
  <c r="O6" i="11"/>
  <c r="O16" i="11"/>
  <c r="N9" i="14"/>
  <c r="B7" i="19" s="1"/>
  <c r="U7" i="11"/>
  <c r="O7" i="11"/>
  <c r="U30" i="11"/>
  <c r="O30" i="11"/>
  <c r="N5" i="14"/>
  <c r="B3" i="19" s="1"/>
  <c r="B18" i="19" l="1"/>
  <c r="G16" i="20"/>
  <c r="V14" i="11"/>
  <c r="V11" i="11"/>
  <c r="V6" i="11"/>
  <c r="V12" i="11"/>
  <c r="V10" i="11"/>
  <c r="V30" i="11"/>
  <c r="V18" i="11"/>
  <c r="V15" i="11"/>
  <c r="V7" i="11"/>
  <c r="V19" i="11"/>
  <c r="V8" i="11"/>
  <c r="V16" i="11"/>
  <c r="V28" i="11"/>
  <c r="V13" i="11"/>
  <c r="V23" i="11"/>
  <c r="V26" i="11"/>
  <c r="V17" i="11"/>
  <c r="V21" i="11"/>
  <c r="N25" i="14"/>
  <c r="U5" i="14"/>
  <c r="T25" i="14"/>
  <c r="U22" i="14"/>
  <c r="U25" i="14" s="1"/>
  <c r="O48" i="11"/>
  <c r="V48" i="11" s="1"/>
  <c r="V40" i="11"/>
  <c r="Y82" i="10" l="1"/>
  <c r="G5" i="11"/>
  <c r="G31" i="11" s="1"/>
  <c r="G50" i="11" s="1"/>
  <c r="F5" i="11"/>
  <c r="F31" i="11" s="1"/>
  <c r="F50" i="11" s="1"/>
  <c r="E5" i="11"/>
  <c r="E31" i="11" s="1"/>
  <c r="E50" i="11" s="1"/>
  <c r="C5" i="11"/>
  <c r="D5" i="11"/>
  <c r="D31" i="11" s="1"/>
  <c r="D50" i="11" s="1"/>
  <c r="F6" i="14"/>
  <c r="F13" i="14" s="1"/>
  <c r="C6" i="14"/>
  <c r="C13" i="14" s="1"/>
  <c r="D6" i="14"/>
  <c r="D13" i="14" s="1"/>
  <c r="X82" i="10"/>
  <c r="L82" i="10" s="1"/>
  <c r="B6" i="14"/>
  <c r="B13" i="14" s="1"/>
  <c r="E6" i="14"/>
  <c r="E13" i="14" s="1"/>
  <c r="AA82" i="10"/>
  <c r="Z82" i="10"/>
  <c r="C5" i="20" s="1"/>
  <c r="C6" i="20" s="1"/>
  <c r="AC82" i="10"/>
  <c r="AB82" i="10"/>
  <c r="AG82" i="10" l="1"/>
  <c r="K7" i="16" s="1"/>
  <c r="K12" i="16" s="1"/>
  <c r="D5" i="20"/>
  <c r="D6" i="20" s="1"/>
  <c r="AH82" i="10"/>
  <c r="L7" i="16" s="1"/>
  <c r="L12" i="16" s="1"/>
  <c r="E5" i="20"/>
  <c r="E6" i="20" s="1"/>
  <c r="AI82" i="10"/>
  <c r="M7" i="16" s="1"/>
  <c r="M12" i="16" s="1"/>
  <c r="F5" i="20"/>
  <c r="F6" i="20" s="1"/>
  <c r="AE82" i="10"/>
  <c r="I7" i="16" s="1"/>
  <c r="B5" i="20"/>
  <c r="AD82" i="10"/>
  <c r="H5" i="11"/>
  <c r="H31" i="11" s="1"/>
  <c r="H50" i="11" s="1"/>
  <c r="K6" i="14"/>
  <c r="D15" i="20" s="1"/>
  <c r="D22" i="20" s="1"/>
  <c r="C31" i="11"/>
  <c r="C50" i="11" s="1"/>
  <c r="AF82" i="10"/>
  <c r="G6" i="14"/>
  <c r="G13" i="14" s="1"/>
  <c r="L5" i="11" l="1"/>
  <c r="D25" i="19" s="1"/>
  <c r="M6" i="14"/>
  <c r="F15" i="20" s="1"/>
  <c r="F22" i="20" s="1"/>
  <c r="N5" i="11"/>
  <c r="F25" i="19" s="1"/>
  <c r="L6" i="14"/>
  <c r="L13" i="14" s="1"/>
  <c r="L15" i="14" s="1"/>
  <c r="M5" i="11"/>
  <c r="M31" i="11" s="1"/>
  <c r="M50" i="11" s="1"/>
  <c r="T50" i="11" s="1"/>
  <c r="J5" i="11"/>
  <c r="B25" i="19" s="1"/>
  <c r="I6" i="14"/>
  <c r="B15" i="20" s="1"/>
  <c r="B22" i="20" s="1"/>
  <c r="G5" i="20"/>
  <c r="G6" i="20" s="1"/>
  <c r="B6" i="20"/>
  <c r="AJ82" i="10"/>
  <c r="J7" i="16"/>
  <c r="J12" i="16" s="1"/>
  <c r="I12" i="16"/>
  <c r="M14" i="16"/>
  <c r="M29" i="16"/>
  <c r="L29" i="16"/>
  <c r="L14" i="16"/>
  <c r="K14" i="16"/>
  <c r="K29" i="16"/>
  <c r="K13" i="14"/>
  <c r="K15" i="14" s="1"/>
  <c r="R6" i="14"/>
  <c r="R13" i="14" s="1"/>
  <c r="J6" i="14"/>
  <c r="C15" i="20" s="1"/>
  <c r="C22" i="20" s="1"/>
  <c r="K5" i="11"/>
  <c r="L31" i="11" l="1"/>
  <c r="S5" i="11"/>
  <c r="T5" i="11"/>
  <c r="E15" i="20"/>
  <c r="E22" i="20" s="1"/>
  <c r="N31" i="11"/>
  <c r="U31" i="11" s="1"/>
  <c r="U5" i="11"/>
  <c r="M13" i="14"/>
  <c r="M15" i="14" s="1"/>
  <c r="T6" i="14"/>
  <c r="T13" i="14" s="1"/>
  <c r="E25" i="19"/>
  <c r="S6" i="14"/>
  <c r="S13" i="14" s="1"/>
  <c r="I13" i="14"/>
  <c r="I15" i="14" s="1"/>
  <c r="Q5" i="11"/>
  <c r="J31" i="11"/>
  <c r="J50" i="11" s="1"/>
  <c r="Q50" i="11" s="1"/>
  <c r="P6" i="14"/>
  <c r="P13" i="14" s="1"/>
  <c r="I14" i="16"/>
  <c r="I29" i="16"/>
  <c r="N7" i="16"/>
  <c r="J29" i="16"/>
  <c r="J14" i="16"/>
  <c r="D37" i="19"/>
  <c r="D36" i="19" s="1"/>
  <c r="L33" i="11"/>
  <c r="O5" i="11"/>
  <c r="V5" i="11" s="1"/>
  <c r="C25" i="19"/>
  <c r="T31" i="11"/>
  <c r="E37" i="19"/>
  <c r="M33" i="11"/>
  <c r="Q6" i="14"/>
  <c r="Q13" i="14" s="1"/>
  <c r="J13" i="14"/>
  <c r="J15" i="14" s="1"/>
  <c r="R5" i="11"/>
  <c r="K31" i="11"/>
  <c r="S31" i="11"/>
  <c r="L50" i="11"/>
  <c r="S50" i="11" s="1"/>
  <c r="N6" i="14"/>
  <c r="N50" i="11" l="1"/>
  <c r="U50" i="11" s="1"/>
  <c r="G15" i="20"/>
  <c r="G22" i="20" s="1"/>
  <c r="E36" i="19"/>
  <c r="G25" i="19"/>
  <c r="N33" i="11"/>
  <c r="F37" i="19"/>
  <c r="F36" i="19" s="1"/>
  <c r="Q31" i="11"/>
  <c r="J33" i="11"/>
  <c r="B37" i="19"/>
  <c r="B36" i="19" s="1"/>
  <c r="C37" i="19"/>
  <c r="C36" i="19" s="1"/>
  <c r="K33" i="11"/>
  <c r="B17" i="19"/>
  <c r="B20" i="19" s="1"/>
  <c r="N12" i="16"/>
  <c r="O31" i="11"/>
  <c r="O33" i="11" s="1"/>
  <c r="N13" i="14"/>
  <c r="N15" i="14" s="1"/>
  <c r="B4" i="19"/>
  <c r="B11" i="19" s="1"/>
  <c r="U6" i="14"/>
  <c r="U13" i="14" s="1"/>
  <c r="R31" i="11"/>
  <c r="K50" i="11"/>
  <c r="R50" i="11" s="1"/>
  <c r="G36" i="19" l="1"/>
  <c r="G37" i="19" s="1"/>
  <c r="O50" i="11"/>
  <c r="V31" i="11"/>
  <c r="V50" i="11" s="1"/>
  <c r="N14" i="16"/>
  <c r="N29" i="16"/>
</calcChain>
</file>

<file path=xl/sharedStrings.xml><?xml version="1.0" encoding="utf-8"?>
<sst xmlns="http://schemas.openxmlformats.org/spreadsheetml/2006/main" count="6010" uniqueCount="1141">
  <si>
    <t>Capital expenditure calculations</t>
  </si>
  <si>
    <t>Escalation ($'000)</t>
  </si>
  <si>
    <t>Business Case</t>
  </si>
  <si>
    <t>Asset Class</t>
  </si>
  <si>
    <t>Vision Driver</t>
  </si>
  <si>
    <t>2026 forecast (unit rates)</t>
  </si>
  <si>
    <t>2027 forecast (unit rates)</t>
  </si>
  <si>
    <t>2028 forecast (unit rates)</t>
  </si>
  <si>
    <t>2029 forecast (unit rates)</t>
  </si>
  <si>
    <t>2030 forecast (unit rates)</t>
  </si>
  <si>
    <t>Total forecast (unit rates)</t>
  </si>
  <si>
    <t>2026 forecast volumes</t>
  </si>
  <si>
    <t>2027 forecast volumes</t>
  </si>
  <si>
    <t>2028 forecast volumes</t>
  </si>
  <si>
    <t>2029 forecast volumes</t>
  </si>
  <si>
    <t>2030 forecast volumes</t>
  </si>
  <si>
    <t>Total forecast volumes</t>
  </si>
  <si>
    <t>2026 forecast $ (real 2024)</t>
  </si>
  <si>
    <t>2027 forecast $ (real 2024)</t>
  </si>
  <si>
    <t>2028 forecast $ (real 2024)</t>
  </si>
  <si>
    <t>2029 forecast $ (real 2024)</t>
  </si>
  <si>
    <t>2030 forecast $ (real 2024)</t>
  </si>
  <si>
    <t>Total forecast $ (real 2024)</t>
  </si>
  <si>
    <t>2026 labour cost esc</t>
  </si>
  <si>
    <t>2027 labour cost esc</t>
  </si>
  <si>
    <t>2028  labour cost esc</t>
  </si>
  <si>
    <t>2029  labour cost esc</t>
  </si>
  <si>
    <t>2030  labour cost esc</t>
  </si>
  <si>
    <t>Total labour cost esc</t>
  </si>
  <si>
    <t>Hazardous area inspection and rectification</t>
  </si>
  <si>
    <t>Compressor Stations</t>
  </si>
  <si>
    <t>Other Depreciable</t>
  </si>
  <si>
    <t>Delivering for Customers - Public Safety</t>
  </si>
  <si>
    <t>Refurbishment of below ground pipework</t>
  </si>
  <si>
    <t>Cathodic/Corrosion Protection</t>
  </si>
  <si>
    <t xml:space="preserve">Compressor Air Package Replacement </t>
  </si>
  <si>
    <t>Compression</t>
  </si>
  <si>
    <t>Delivering for Customers - Reliability</t>
  </si>
  <si>
    <t>Installation of Fire Suppression System</t>
  </si>
  <si>
    <t>SCADA , ECI And Comms</t>
  </si>
  <si>
    <t>A Good Employer - Safety</t>
  </si>
  <si>
    <t>CP Visibility of compressor stations</t>
  </si>
  <si>
    <t>Painting of Aboveground Facility</t>
  </si>
  <si>
    <t>Electrical Protection Integrity Testing</t>
  </si>
  <si>
    <t>Recycle valve replacement/overhaul</t>
  </si>
  <si>
    <t>Dry gas seal replacement.</t>
  </si>
  <si>
    <t>Water bath heater replacement with electric heater</t>
  </si>
  <si>
    <t>Replacement / upgrading of existing GCs which only requires replacement and software update</t>
  </si>
  <si>
    <t>Delivering for Customers - Customer Service</t>
  </si>
  <si>
    <t xml:space="preserve">Station F&amp;G PLC replacement. </t>
  </si>
  <si>
    <t>Aftercooler fan remote vibration monitoring</t>
  </si>
  <si>
    <t xml:space="preserve">Compressor Station valve replacement </t>
  </si>
  <si>
    <t>IP telephony routers and switches</t>
  </si>
  <si>
    <t>Tertiary communication system replacement at Compressor Stations</t>
  </si>
  <si>
    <t>PA system replacement at Compressor Stations</t>
  </si>
  <si>
    <t>Rectification of Corrosion Under Insulation at CS</t>
  </si>
  <si>
    <t>Replacement of mainline USM flow meters at each compressor station.</t>
  </si>
  <si>
    <t>Rotor bundle replacement</t>
  </si>
  <si>
    <t>Hot gas path inspection</t>
  </si>
  <si>
    <t>Piping Interface Wrap Removal and Insulation Inspections</t>
  </si>
  <si>
    <t>Annual digup program based on Runcom results
(CP1700076)</t>
  </si>
  <si>
    <t>Pipeline and MLV</t>
  </si>
  <si>
    <t>TRU replacement</t>
  </si>
  <si>
    <t>DCVG and digup of unpiggable pipes at facilities</t>
  </si>
  <si>
    <t>Impressed current groundbeds TRU Upgrade</t>
  </si>
  <si>
    <t>Pig barrel isolation valve replacement</t>
  </si>
  <si>
    <t>Develop and install permanent reference electrode arrangement that maintains moisture level</t>
  </si>
  <si>
    <t>Pipeline corridor erosion repair</t>
  </si>
  <si>
    <t>Pipeline</t>
  </si>
  <si>
    <t>Polarisation cell, surge protection and reference electrode replacement</t>
  </si>
  <si>
    <t>MLV and meter station sites - replacement of radio equipment (trans and reciev, multiplexers)</t>
  </si>
  <si>
    <t>Spur sites - replacement of radio equipment (trans and reciev, multiplexers)</t>
  </si>
  <si>
    <t>Modify CP at Pinjar Meter Station</t>
  </si>
  <si>
    <t>Replace MOVs with 100V Leutron GDTs</t>
  </si>
  <si>
    <t>Replacement of failed IGs</t>
  </si>
  <si>
    <t>Kwinana Junction (third backup site)</t>
  </si>
  <si>
    <t>Piggability of Mainline South</t>
  </si>
  <si>
    <t>Enterprise SCADA 2023</t>
  </si>
  <si>
    <t>Operating Technology (OT)</t>
  </si>
  <si>
    <t>Computers and Motor Vehicles</t>
  </si>
  <si>
    <t>Red Hat Patch automation software (Ansible &amp; Servers)</t>
  </si>
  <si>
    <t>Solarwinds network monitoring</t>
  </si>
  <si>
    <t>UPS replacemetnt</t>
  </si>
  <si>
    <t>Dell Servers replacement</t>
  </si>
  <si>
    <t>SCADA CISCO and ethernet switches replacement at Perth office and Jandakot</t>
  </si>
  <si>
    <t>Fortinet Firewalls (Core and Site Firewalls)</t>
  </si>
  <si>
    <t>Tape Library (Hewlett Packard)</t>
  </si>
  <si>
    <t>Gas Measurement software upgrade</t>
  </si>
  <si>
    <t xml:space="preserve">RTU replacement </t>
  </si>
  <si>
    <t>HVAC Replacement</t>
  </si>
  <si>
    <t>Flow computer replacement</t>
  </si>
  <si>
    <t>Metering</t>
  </si>
  <si>
    <t>Delinea Secret Server</t>
  </si>
  <si>
    <t>VMware Upgrade</t>
  </si>
  <si>
    <t>VEEAM Data Platform</t>
  </si>
  <si>
    <t>Tenable Replacement</t>
  </si>
  <si>
    <t>AVIVA Enterprise data upgrade</t>
  </si>
  <si>
    <t>Fortinet Manager &amp; Analyser Upgrade</t>
  </si>
  <si>
    <t>Duo, ManageEngine and Bitwise Upgrade</t>
  </si>
  <si>
    <t>Pure Storage Replacement</t>
  </si>
  <si>
    <t xml:space="preserve">WHS Improvement Projects </t>
  </si>
  <si>
    <t>Health Safety &amp; Environment</t>
  </si>
  <si>
    <t>Reclassification of project from capex to opex</t>
  </si>
  <si>
    <t>VOC and VBEX monitoring</t>
  </si>
  <si>
    <t>Sustainably Cost Efficient - Environmentally and Socially Responsible</t>
  </si>
  <si>
    <t>Supply and installation of varnish removal unit</t>
  </si>
  <si>
    <t>Turbine Exchange and Overhaul</t>
  </si>
  <si>
    <t>Turbine and GEA Overhauls</t>
  </si>
  <si>
    <t>Turbine exchange</t>
  </si>
  <si>
    <t>Turbine overhaul</t>
  </si>
  <si>
    <t>GEA engine ovehaul</t>
  </si>
  <si>
    <t>Replacement of Northern Communications System</t>
  </si>
  <si>
    <t>Northern Comms Replacement</t>
  </si>
  <si>
    <t>Replacement of mobile voice radio</t>
  </si>
  <si>
    <t xml:space="preserve">Compressor unit control system replacement </t>
  </si>
  <si>
    <t>Compressor Unit Control Systems Replacement</t>
  </si>
  <si>
    <t>Jandakot Site Redevelopment</t>
  </si>
  <si>
    <t>Jandakot Facility Redevelopment</t>
  </si>
  <si>
    <t>Building</t>
  </si>
  <si>
    <t>Safety Case Revision and remaining life review</t>
  </si>
  <si>
    <t>Safety Case</t>
  </si>
  <si>
    <t xml:space="preserve">Inspection and Re-preservation of Compressor Bundles in Storage  </t>
  </si>
  <si>
    <t>Station Inspections</t>
  </si>
  <si>
    <t xml:space="preserve">Inspection of pressure vessels at Compressor Stations </t>
  </si>
  <si>
    <t>Pressure vessel inspection at meter stations</t>
  </si>
  <si>
    <t>Inspection of pressure relief valves at Compressor Stations</t>
  </si>
  <si>
    <t>Inspection of pressure relief Valves at Meter Stations</t>
  </si>
  <si>
    <t>Building and structural inspections at compressor stations</t>
  </si>
  <si>
    <t>Building and structural inspections at meter stations</t>
  </si>
  <si>
    <t>Contamination site inspection</t>
  </si>
  <si>
    <t>EOP subsequent cost</t>
  </si>
  <si>
    <t>Asset Management</t>
  </si>
  <si>
    <t>Annual allocation for MoC Projects</t>
  </si>
  <si>
    <t xml:space="preserve">Preservation of Spares </t>
  </si>
  <si>
    <t>Training Competence</t>
  </si>
  <si>
    <t>Crane and lifting equipment major inspections</t>
  </si>
  <si>
    <t>Preservation and maintenance of emergency line pipe and equipment</t>
  </si>
  <si>
    <t>Upgrade of Odorant Facilities at Meter Stations and Kingtool filling facilities</t>
  </si>
  <si>
    <t>Meter Stations</t>
  </si>
  <si>
    <t>GC installation at producer inlets and at upstream of CS1 and CS2</t>
  </si>
  <si>
    <t xml:space="preserve">Coriolis meter replacement </t>
  </si>
  <si>
    <t>Earthing Replacement and AC mitigation of facilities</t>
  </si>
  <si>
    <t>Turbine meter refurbishment &amp; replacement</t>
  </si>
  <si>
    <t xml:space="preserve">Heater fuel gas train replacement </t>
  </si>
  <si>
    <t>Meter Station piping repairs</t>
  </si>
  <si>
    <t>Meter Station valves and Control valves overhauls</t>
  </si>
  <si>
    <t xml:space="preserve">Annual USM meter replacement </t>
  </si>
  <si>
    <t>Spare Meters for calibration</t>
  </si>
  <si>
    <t>Meter recertification</t>
  </si>
  <si>
    <t>Analyser installation at intake sites</t>
  </si>
  <si>
    <t xml:space="preserve">TAM tools </t>
  </si>
  <si>
    <t>Tools</t>
  </si>
  <si>
    <t>Sustainably Cost Efficient - Working Within Industry Benchmarks</t>
  </si>
  <si>
    <t xml:space="preserve">TOM tools </t>
  </si>
  <si>
    <t xml:space="preserve">Tooling to support operations </t>
  </si>
  <si>
    <t>Specialised tooling within inventory</t>
  </si>
  <si>
    <t xml:space="preserve">Drone Technology </t>
  </si>
  <si>
    <t>CS Tooling</t>
  </si>
  <si>
    <t>Fleet Vehicles</t>
  </si>
  <si>
    <t>Vehicles (Fleet &amp; civil equipment)</t>
  </si>
  <si>
    <t>Replacement of civil equipment - truck, grader and tractor</t>
  </si>
  <si>
    <t>Replacement of Manitou fleet</t>
  </si>
  <si>
    <t xml:space="preserve">Logistic Solutions </t>
  </si>
  <si>
    <t>Turbine exhaust replacement</t>
  </si>
  <si>
    <t>DCVG of unpiggable pipes</t>
  </si>
  <si>
    <t>Pipeline and MLV Inspections</t>
  </si>
  <si>
    <t>ILI of mainline, loopline and laterals.</t>
  </si>
  <si>
    <t xml:space="preserve">Aboveground/Belowground Interface inspection </t>
  </si>
  <si>
    <t>Leak survey of buried flanges c/w dig-up program</t>
  </si>
  <si>
    <t>Inspection of pressure vessels at MLVs/MLVLs</t>
  </si>
  <si>
    <t>Inspection of pressure relief valves at MLVs/MLVLs</t>
  </si>
  <si>
    <t xml:space="preserve">Buried Pits Inspection </t>
  </si>
  <si>
    <t>I-05 Other Core Systems (IT)</t>
  </si>
  <si>
    <t>Corporate IT Sustaining Apps</t>
  </si>
  <si>
    <t>IT Sustaining Applications - refreshes of core business applications - Sytstem enhancements</t>
  </si>
  <si>
    <t>IT Sustaining Applications - refreshes of core business applications - Public websites</t>
  </si>
  <si>
    <t xml:space="preserve">Contract Management System (Commercial Tool) </t>
  </si>
  <si>
    <t>IT Sustaining Applications - refreshes of core business applications - INX</t>
  </si>
  <si>
    <t xml:space="preserve">IT Sustaining Applications - refreshes of core business applications - Protecht/Governance, Risk, and Compliance (GRC) </t>
  </si>
  <si>
    <t>Application architecture tool (EAM)</t>
  </si>
  <si>
    <t>Data Archiving</t>
  </si>
  <si>
    <t>IT Sustaining Applications - refreshes of core business applications - TBS</t>
  </si>
  <si>
    <t xml:space="preserve"> Centralized GIS Database</t>
  </si>
  <si>
    <t>Maximo Upgrades</t>
  </si>
  <si>
    <t>IT Sustaining Applications - OneERP S/4HANA Upgrades</t>
  </si>
  <si>
    <t>IT Sustaining Applications - OneERP SuccessFactors Half Yearly Releases</t>
  </si>
  <si>
    <t>IT Sustaining Applications - OneERP Maximo incremental functionality enhancements</t>
  </si>
  <si>
    <t>IT Sustaining Applications - OneERP S/4HANA incremental functionality enhancements</t>
  </si>
  <si>
    <t>IT security - Code management</t>
  </si>
  <si>
    <t>Network Security</t>
  </si>
  <si>
    <t>IT security - DBP IT</t>
  </si>
  <si>
    <t>Firewall upgrade</t>
  </si>
  <si>
    <t>Privileged Access Management softwae</t>
  </si>
  <si>
    <t>Fit for purpose CSN</t>
  </si>
  <si>
    <t>CSN Cisco Firewall and Server Replacement</t>
  </si>
  <si>
    <t>DMZ upgrade</t>
  </si>
  <si>
    <t>Decommissioning &amp; Mothballing of Non-Operational Assets/Facilities</t>
  </si>
  <si>
    <t>Decommissioning</t>
  </si>
  <si>
    <t>Network (excl. firewalls)</t>
  </si>
  <si>
    <t>IT Sustaining Infrastructure</t>
  </si>
  <si>
    <t>AD consolidation</t>
  </si>
  <si>
    <t>Data Centre Platform</t>
  </si>
  <si>
    <t>Infrastructure tools</t>
  </si>
  <si>
    <t>SOE</t>
  </si>
  <si>
    <t>OS currency</t>
  </si>
  <si>
    <t>SQL currency</t>
  </si>
  <si>
    <t>SNOW upgrades</t>
  </si>
  <si>
    <t>Collaboration</t>
  </si>
  <si>
    <t>Citrix Farm (incl. netscalers)</t>
  </si>
  <si>
    <t>End User Compute</t>
  </si>
  <si>
    <t>Citrix Virtual Servers</t>
  </si>
  <si>
    <t>Meeting Room Refresh</t>
  </si>
  <si>
    <t>SD-WAN</t>
  </si>
  <si>
    <t>Field mobility</t>
  </si>
  <si>
    <t>GEA engine replacement</t>
  </si>
  <si>
    <t>Power Gen &amp; Mgt</t>
  </si>
  <si>
    <t xml:space="preserve">GEA and DEA control system replacement </t>
  </si>
  <si>
    <t xml:space="preserve">CCVT Replacement </t>
  </si>
  <si>
    <t>Replacement of solar panels.</t>
  </si>
  <si>
    <t>Replacement of batteries at repeater sites.</t>
  </si>
  <si>
    <t>UPS system 110v</t>
  </si>
  <si>
    <t>UPS system 24v</t>
  </si>
  <si>
    <t>Loadbank Control Panel Redesign and Replacement Programme</t>
  </si>
  <si>
    <t>Replace 110V DC Battery chargers</t>
  </si>
  <si>
    <t>Replace 120V DC Battery and Charger for all Stage 4 units</t>
  </si>
  <si>
    <t>UPS replacement at Compressor Stations</t>
  </si>
  <si>
    <t>Repeater sites (south) - power system/rectifiers replacement</t>
  </si>
  <si>
    <t>Meter Stations - power system/rectifiers replacement</t>
  </si>
  <si>
    <t>Electrical system upgrade at Meter Stations/MLVs.</t>
  </si>
  <si>
    <t>SAP RISE</t>
  </si>
  <si>
    <t>IT Opex</t>
  </si>
  <si>
    <t>IT Opex Step Change</t>
  </si>
  <si>
    <t>Azure</t>
  </si>
  <si>
    <t>SuccessFactors</t>
  </si>
  <si>
    <t>PayGlobal Decommissioning</t>
  </si>
  <si>
    <t>Signavio</t>
  </si>
  <si>
    <t>Maximo SaaS</t>
  </si>
  <si>
    <t>Infrastructure BC - Data Centre</t>
  </si>
  <si>
    <t>IT security - Cybersecurity initiatives</t>
  </si>
  <si>
    <t>IT Security - Code Management Licence Costs</t>
  </si>
  <si>
    <t>Working at height upgrades at Compressor Stations</t>
  </si>
  <si>
    <t>Structures &amp; Operational Sites</t>
  </si>
  <si>
    <t xml:space="preserve">Site building conversion </t>
  </si>
  <si>
    <t>Workshop at CS9</t>
  </si>
  <si>
    <t>Refurbishment of underground oil sump tanks.</t>
  </si>
  <si>
    <t>Water supply to CS</t>
  </si>
  <si>
    <t>Replacement of RO units</t>
  </si>
  <si>
    <t>Physical security improvements at selected DBNGP sites</t>
  </si>
  <si>
    <t>Install swipe card access at CS9</t>
  </si>
  <si>
    <t>Helicopter Landing Pads</t>
  </si>
  <si>
    <t xml:space="preserve">Oil Farms </t>
  </si>
  <si>
    <t>Building and structural rectification following inspection</t>
  </si>
  <si>
    <t>Compressor station Boom gates</t>
  </si>
  <si>
    <t>Remote site toilets</t>
  </si>
  <si>
    <t>Replacement of compound fencing</t>
  </si>
  <si>
    <t>Install Palisade fencing at Kwinan Junction</t>
  </si>
  <si>
    <t xml:space="preserve">Replacement of Air Conditioning at Meter Stations   </t>
  </si>
  <si>
    <t>Repair/replacement of concrete odorant bunds</t>
  </si>
  <si>
    <t>Compressor Station Site Accommodation</t>
  </si>
  <si>
    <t>Office equipment upgrade</t>
  </si>
  <si>
    <t>Earthing grid refurbishment at aboveground sites other than compressor stations</t>
  </si>
  <si>
    <t>Project Title</t>
  </si>
  <si>
    <t>Funding</t>
  </si>
  <si>
    <t>CP1700015</t>
  </si>
  <si>
    <t>Mitigate Accom Noise at Accom Facilities</t>
  </si>
  <si>
    <t>CP1700033</t>
  </si>
  <si>
    <t>Replacement of Reverse Osmosis at CS</t>
  </si>
  <si>
    <t>CP1700059</t>
  </si>
  <si>
    <t>CP1700089</t>
  </si>
  <si>
    <t>Replacement of Air Conditioning at CSs</t>
  </si>
  <si>
    <t>CP1700140</t>
  </si>
  <si>
    <t>Stage 5B Punch List</t>
  </si>
  <si>
    <t>CP1700151</t>
  </si>
  <si>
    <t>Install RCD Protection Devides - FY15/16</t>
  </si>
  <si>
    <t>CP1700160</t>
  </si>
  <si>
    <t>Stge 3A Turbine Inlet Filters - FY15/16</t>
  </si>
  <si>
    <t>CP1700164</t>
  </si>
  <si>
    <t>Hazardous Area Inspections at Compressor Stations - FY15/16</t>
  </si>
  <si>
    <t>CP1700169</t>
  </si>
  <si>
    <t>Software Mods of Solar Turbine - FY15/16</t>
  </si>
  <si>
    <t>CP1700170</t>
  </si>
  <si>
    <t>Upgrade of Nuovo Pignone HMI software to latest Windows version</t>
  </si>
  <si>
    <t>CP1700171</t>
  </si>
  <si>
    <t>Upgrade of Station PLC</t>
  </si>
  <si>
    <t>CP1700175</t>
  </si>
  <si>
    <t>Upgrde Accom Power Board Distribution - FY15/16</t>
  </si>
  <si>
    <t>CP1700181</t>
  </si>
  <si>
    <t>Nuovo Pignone Unit Hot Gas Path - FY15/16</t>
  </si>
  <si>
    <t>CP1700183</t>
  </si>
  <si>
    <t xml:space="preserve">Upgrade of GEA &amp; DEA controls at Compressor Stations CS1 to 8 </t>
  </si>
  <si>
    <t>CP1700189</t>
  </si>
  <si>
    <t>Compressor Stn Subsequent Costs - FY15/16</t>
  </si>
  <si>
    <t>CP1700191</t>
  </si>
  <si>
    <t xml:space="preserve">Replacement of Air Conditioning at Compressor Stations   </t>
  </si>
  <si>
    <t>CP1700194</t>
  </si>
  <si>
    <t>Installation Soft Start to Aftercooler MCC at CSs CY18</t>
  </si>
  <si>
    <t>CP1700200</t>
  </si>
  <si>
    <t>Replace Programming HMI at CSs - FY15/16</t>
  </si>
  <si>
    <t>CP1700203</t>
  </si>
  <si>
    <t>Replace RO Water Treatment Plant Jandakot - FY15/16</t>
  </si>
  <si>
    <t>CP1700208</t>
  </si>
  <si>
    <t>Upgrade GE PLC at Nuovo Pignone CS - FY15/16</t>
  </si>
  <si>
    <t>CP1700227</t>
  </si>
  <si>
    <t>CS9 Operability &amp; Reliability Improvement</t>
  </si>
  <si>
    <t>CP1700238</t>
  </si>
  <si>
    <t>Repair Oil Farm Bund at CS8 and CS7 GEA 3 Oil Bund</t>
  </si>
  <si>
    <t>CP1700239</t>
  </si>
  <si>
    <t>Replace CS8 Fencing</t>
  </si>
  <si>
    <t>CP1700240</t>
  </si>
  <si>
    <t>Replace Unit above ground waste tank at CS5</t>
  </si>
  <si>
    <t>CP1700245</t>
  </si>
  <si>
    <t>Measurement of Earthing grid resistance to Remote earth in Compressor No 7</t>
  </si>
  <si>
    <t>CP1700247</t>
  </si>
  <si>
    <t>Electrical Isolation of All LM500 Units</t>
  </si>
  <si>
    <t>CP1700249</t>
  </si>
  <si>
    <t>CP1700250</t>
  </si>
  <si>
    <t>Upgrade Fuel Gas Pressure Control System at Compressor Stations</t>
  </si>
  <si>
    <t>CP1700258</t>
  </si>
  <si>
    <t>Upgrade of Station &amp; Unit F&amp;G monitoring system at CSs (Inc SESD &amp; MLESD)</t>
  </si>
  <si>
    <t>CP1700259</t>
  </si>
  <si>
    <t>Visual inspection of electrical equipment in Haz area at CSs and MSs</t>
  </si>
  <si>
    <t>CP1700264</t>
  </si>
  <si>
    <t>CS 1 Reliability Improvement _Bundle Installation - based on high level of uncertainty with producers in the top end. This is unjustifiable as an SIB. If required, this can be part of an expansion program or shipper funded works.</t>
  </si>
  <si>
    <t>CP1700267</t>
  </si>
  <si>
    <t>Facility roof and Wall Repair</t>
  </si>
  <si>
    <t>CP1700269</t>
  </si>
  <si>
    <t>Replacement of Unit Check Valve for Stage 4 package</t>
  </si>
  <si>
    <t>CP1700278</t>
  </si>
  <si>
    <t>Repair of CS09 U1 Fan Building</t>
  </si>
  <si>
    <t>CP1700282</t>
  </si>
  <si>
    <t>CP1700286</t>
  </si>
  <si>
    <t>CS9 U1&amp;2 Online Dynamic Data Vibration Monitoring – System1 Server based</t>
  </si>
  <si>
    <t>CP1700307</t>
  </si>
  <si>
    <t>Traffic Management at CS6 CY18</t>
  </si>
  <si>
    <t>CP1700311</t>
  </si>
  <si>
    <t>CP1700317</t>
  </si>
  <si>
    <t>Frequency Generator CY18</t>
  </si>
  <si>
    <t>CP1700322</t>
  </si>
  <si>
    <t>Solar Compressor Package Dynamic Vibration Data Visibility Annual upgrade</t>
  </si>
  <si>
    <t>CP1700324</t>
  </si>
  <si>
    <t>Replace beds in the Main Accommodation at CSs CY18</t>
  </si>
  <si>
    <t>CP1700325</t>
  </si>
  <si>
    <t>External Fitness Rooms for Accommodation on Manned CSs CY18</t>
  </si>
  <si>
    <t>CP1700328</t>
  </si>
  <si>
    <t>Compressor Units Online Dynamic Data Vibration Monitoring System - Server based</t>
  </si>
  <si>
    <t>CP1700332</t>
  </si>
  <si>
    <t>Earthing tests at Compressor Station CY18</t>
  </si>
  <si>
    <t>CP1700334</t>
  </si>
  <si>
    <t>Upgrade of Flow Computers at Compressor Stations</t>
  </si>
  <si>
    <t>CP1700335</t>
  </si>
  <si>
    <t>Replace Suction Buffer Seals at CS3/3 &amp; Replace CS6/3 Discharge Valve</t>
  </si>
  <si>
    <t>CP1700339</t>
  </si>
  <si>
    <t>UV Control System Replacement</t>
  </si>
  <si>
    <t>CP1700340</t>
  </si>
  <si>
    <t>Assessment of Below Ground Tank Leak</t>
  </si>
  <si>
    <t>CP1700350</t>
  </si>
  <si>
    <t>CP1700353</t>
  </si>
  <si>
    <t>TRU replacement at CS9</t>
  </si>
  <si>
    <t>CP1700355</t>
  </si>
  <si>
    <t>As-build of CP Equipment at Compressor Stations</t>
  </si>
  <si>
    <t>CP1700374</t>
  </si>
  <si>
    <t>Replacement of Corroded Exhaust Flange at CS10U3</t>
  </si>
  <si>
    <t>CP1700376</t>
  </si>
  <si>
    <t>Upgrade of Fuel Gas pressure control loop for CS01/U1, CS03/U1, CS05/U1 &amp; U2, CS08/U2</t>
  </si>
  <si>
    <t>CP1700379</t>
  </si>
  <si>
    <t>Compressor Station HMI Engineering services</t>
  </si>
  <si>
    <t>CP1700386</t>
  </si>
  <si>
    <t>Solar Turbines TT4000 V5 Software Upgrade/Licensing</t>
  </si>
  <si>
    <t>CP1700391</t>
  </si>
  <si>
    <t>CP1700465</t>
  </si>
  <si>
    <t>OT SCADA Upgrade</t>
  </si>
  <si>
    <t>CP1700466</t>
  </si>
  <si>
    <t>Replacement of Insulation on Water Bath Heaters</t>
  </si>
  <si>
    <t>CP1700471a</t>
  </si>
  <si>
    <t>CS unit F&amp;G monitoring system replacement (ACS)</t>
  </si>
  <si>
    <t>CP1700471d</t>
  </si>
  <si>
    <t>CS unit F&amp;G control system replacement (Stage 4)</t>
  </si>
  <si>
    <t>CP1700477</t>
  </si>
  <si>
    <t>Punchlist Works for RCD Replacement</t>
  </si>
  <si>
    <t>CP1700479</t>
  </si>
  <si>
    <t>Taurus70 Guide Vane Control Upgrade</t>
  </si>
  <si>
    <t>CP1700484</t>
  </si>
  <si>
    <t>Turbine combustion air inlet filter system replacement</t>
  </si>
  <si>
    <t>CP1700485</t>
  </si>
  <si>
    <t>CP1700486</t>
  </si>
  <si>
    <t>Replace the PLC in the RO unit at CS03 &amp; CS04</t>
  </si>
  <si>
    <t>CP1700489</t>
  </si>
  <si>
    <t>Station PLC replacement</t>
  </si>
  <si>
    <t>CP1700496</t>
  </si>
  <si>
    <t>Instrument air system replacement.</t>
  </si>
  <si>
    <t>CP1700499</t>
  </si>
  <si>
    <t>Relocate Unit Piping to above ground at CS3</t>
  </si>
  <si>
    <t>CP1700502</t>
  </si>
  <si>
    <t xml:space="preserve">Compressor Sites Cladding Removal </t>
  </si>
  <si>
    <t>CP1700503</t>
  </si>
  <si>
    <t>Unit isolation valve replacement</t>
  </si>
  <si>
    <t>CP1700504</t>
  </si>
  <si>
    <t xml:space="preserve">Station Isolation Valve Replacement </t>
  </si>
  <si>
    <t>CP1700505</t>
  </si>
  <si>
    <t>CP1700508</t>
  </si>
  <si>
    <t>CP1700512</t>
  </si>
  <si>
    <t>CP1700540</t>
  </si>
  <si>
    <t xml:space="preserve">Install Temp Transmitter for T1 at all Stage 4 units </t>
  </si>
  <si>
    <t>CP1700556</t>
  </si>
  <si>
    <t>Replacement of Starter Motor</t>
  </si>
  <si>
    <t>CP1700575</t>
  </si>
  <si>
    <t>CP System Upgrade at CS1 &amp; CS2</t>
  </si>
  <si>
    <t>DBP01-New-03</t>
  </si>
  <si>
    <t>DBP01-New-04</t>
  </si>
  <si>
    <t>DBP01-New-06</t>
  </si>
  <si>
    <t>DBP01-New-07</t>
  </si>
  <si>
    <t>DBP01-New-11</t>
  </si>
  <si>
    <t>Communications</t>
  </si>
  <si>
    <t>DBP01-New-12</t>
  </si>
  <si>
    <t>DBP01-New-13</t>
  </si>
  <si>
    <t>CP1700560</t>
  </si>
  <si>
    <t>DBP01-New-15</t>
  </si>
  <si>
    <t>CP1700468</t>
  </si>
  <si>
    <t>Replacement of CS04 Unit 2 Exhaust Stack</t>
  </si>
  <si>
    <t>DBP13-New-05</t>
  </si>
  <si>
    <t>DBP13-New-07</t>
  </si>
  <si>
    <t>CP1700394</t>
  </si>
  <si>
    <t>DBP01-New-16</t>
  </si>
  <si>
    <t>2024-New5</t>
  </si>
  <si>
    <t>DCVG of Interconnecting Pipeworks</t>
  </si>
  <si>
    <t>4070-CSB-000269</t>
  </si>
  <si>
    <t>Mainline South Isolation bet MLV 142&amp;143</t>
  </si>
  <si>
    <t>CP1700067</t>
  </si>
  <si>
    <t>Permanent Work Platforms at CCVT Sites</t>
  </si>
  <si>
    <t>CP1700076</t>
  </si>
  <si>
    <t>CP1700085</t>
  </si>
  <si>
    <t>Upgrade F&amp;G Equip/ F&amp;G Upgrade MLV&amp;MS</t>
  </si>
  <si>
    <t>CP1700156</t>
  </si>
  <si>
    <t>Pigging of DBNGP &amp; Laterals - FY15/16 (CSBP lateral)</t>
  </si>
  <si>
    <t>CP1700173</t>
  </si>
  <si>
    <t>Upgrade F&amp;G at MLV &amp; MS</t>
  </si>
  <si>
    <t>CP1700228</t>
  </si>
  <si>
    <t>North Dandalup Urban Sprawl Project</t>
  </si>
  <si>
    <t>CP1700246</t>
  </si>
  <si>
    <t>Un-piggable pipes: DBP/Customer interface CP Inspection and dig ups</t>
  </si>
  <si>
    <t>CP1700260</t>
  </si>
  <si>
    <t>Worsley Lateral - Sacrificial Anode Bed Replacement</t>
  </si>
  <si>
    <t>CP1700279</t>
  </si>
  <si>
    <t xml:space="preserve">Redesign of MLV Remote Operation </t>
  </si>
  <si>
    <t>CP1700306</t>
  </si>
  <si>
    <t>Mainline Risk Based Inspection of Pressure Equipment CY18</t>
  </si>
  <si>
    <t>CP1700327</t>
  </si>
  <si>
    <t>BEP AC and CP remedial works CY18</t>
  </si>
  <si>
    <t>CP1700329</t>
  </si>
  <si>
    <t>Dig ups related to 2011 pigging defects assessment CY18</t>
  </si>
  <si>
    <t>CP1700351</t>
  </si>
  <si>
    <t>CP visibility non visible sites</t>
  </si>
  <si>
    <t>CP1700352</t>
  </si>
  <si>
    <t>Wagerup CP upgrade incorporating design for AC mitigation</t>
  </si>
  <si>
    <t>CP1700354</t>
  </si>
  <si>
    <t>CP1700365</t>
  </si>
  <si>
    <t xml:space="preserve">DC Power Upgrade MLV6 </t>
  </si>
  <si>
    <t>CP1700373</t>
  </si>
  <si>
    <t xml:space="preserve">Replacement of Original DBNGP signage </t>
  </si>
  <si>
    <t>CP1700405</t>
  </si>
  <si>
    <t>Upgrade DC Systems at MLV30</t>
  </si>
  <si>
    <t>CP1700408</t>
  </si>
  <si>
    <t>Replace Batteries at MLV and Meter Stations</t>
  </si>
  <si>
    <t>CP1700451</t>
  </si>
  <si>
    <t>CP1700452</t>
  </si>
  <si>
    <t xml:space="preserve">Unpiggable pipelines - SCT </t>
  </si>
  <si>
    <t>CP1700454</t>
  </si>
  <si>
    <t>CP1700462</t>
  </si>
  <si>
    <t>MLV Redesign for Closing Operation</t>
  </si>
  <si>
    <t>CP1700493</t>
  </si>
  <si>
    <t xml:space="preserve">Lister GEA control system replacement </t>
  </si>
  <si>
    <t>CP1700564</t>
  </si>
  <si>
    <t>CP1700510</t>
  </si>
  <si>
    <t xml:space="preserve">Replace Batteries at MLV and Meter Stations </t>
  </si>
  <si>
    <t>CP1700538</t>
  </si>
  <si>
    <t xml:space="preserve">Intallation of New Generator </t>
  </si>
  <si>
    <t>CP1700498</t>
  </si>
  <si>
    <t>CP1700563</t>
  </si>
  <si>
    <t>WAWP to Loop1 Interconnect</t>
  </si>
  <si>
    <t>CP1700572</t>
  </si>
  <si>
    <t>Acquisition of Burrup Ferilizers Lateral</t>
  </si>
  <si>
    <t>DBP02-New-06</t>
  </si>
  <si>
    <t>DBP02-New-07</t>
  </si>
  <si>
    <t>DBP02-New-11</t>
  </si>
  <si>
    <t>DBP02-New-12</t>
  </si>
  <si>
    <t>DBP02-New-15</t>
  </si>
  <si>
    <t>DBP02-New-17</t>
  </si>
  <si>
    <t>DBP02-New-18</t>
  </si>
  <si>
    <t>DBP02-New-19</t>
  </si>
  <si>
    <t>DBP02-New-05</t>
  </si>
  <si>
    <t>CP1700331</t>
  </si>
  <si>
    <t>Removal of concrete around underground pipes (one site) CY18</t>
  </si>
  <si>
    <t>CP1700391a</t>
  </si>
  <si>
    <t>CP1700551a</t>
  </si>
  <si>
    <t>CP1700087</t>
  </si>
  <si>
    <t>SCADA Software Upgrade</t>
  </si>
  <si>
    <t>CP1700101</t>
  </si>
  <si>
    <t>L7 Server Room Fire Suppression System</t>
  </si>
  <si>
    <t>CP1700177</t>
  </si>
  <si>
    <t>SCADA Hardware upgrade.</t>
  </si>
  <si>
    <t>CP1700186</t>
  </si>
  <si>
    <t>Replace AC at Jandakot Serv Room - FY15/16</t>
  </si>
  <si>
    <t>CP1700346</t>
  </si>
  <si>
    <t>SCADA Master Station Security and Resilience</t>
  </si>
  <si>
    <t>CP1700363</t>
  </si>
  <si>
    <t>SCADA Communications Upgrade CS3 - CS9</t>
  </si>
  <si>
    <t>CP1700367</t>
  </si>
  <si>
    <t>Decrease Poll Rates to Northern Sites SCADA</t>
  </si>
  <si>
    <t>CP1700377</t>
  </si>
  <si>
    <t>SCADA Hardware upgrade - Servers</t>
  </si>
  <si>
    <t>CP1700463</t>
  </si>
  <si>
    <t>Procurement of CISCO Materials for Office Relocation</t>
  </si>
  <si>
    <t>CP1700522</t>
  </si>
  <si>
    <t>AMPC &amp; Jndkot SAN Solution</t>
  </si>
  <si>
    <t>CP1700576</t>
  </si>
  <si>
    <t>SCADA Storage Replacement</t>
  </si>
  <si>
    <t>CP1700703</t>
  </si>
  <si>
    <t>DBP03-New-04</t>
  </si>
  <si>
    <t>DBP03-New-06</t>
  </si>
  <si>
    <t>DBP03-New-07</t>
  </si>
  <si>
    <t>DBP03-New-10</t>
  </si>
  <si>
    <t>DBP03-New-11</t>
  </si>
  <si>
    <t>DBP03-New-19</t>
  </si>
  <si>
    <t>DBP03-New-20</t>
  </si>
  <si>
    <t>CP1700487</t>
  </si>
  <si>
    <t>CP1700494</t>
  </si>
  <si>
    <t>DBP03-New-21</t>
  </si>
  <si>
    <t>CP1700006</t>
  </si>
  <si>
    <t>DBP03-New-22</t>
  </si>
  <si>
    <t>DBP03-New-23</t>
  </si>
  <si>
    <t>DBP03-New-24</t>
  </si>
  <si>
    <t>DBP03-New-25</t>
  </si>
  <si>
    <t>DBP03-New-26</t>
  </si>
  <si>
    <t>DBP03-New-27</t>
  </si>
  <si>
    <t>DBP03-New-28</t>
  </si>
  <si>
    <t>DBP03-New-29</t>
  </si>
  <si>
    <t>CP1700147</t>
  </si>
  <si>
    <t>Provision for Health &amp; Safety projects FY15</t>
  </si>
  <si>
    <t>CP1700149</t>
  </si>
  <si>
    <t>CP1700224</t>
  </si>
  <si>
    <t>Head Office Refit - FY15/16</t>
  </si>
  <si>
    <t>CP1700273</t>
  </si>
  <si>
    <t>Level 6 Office Re-fit and AV Upgrade</t>
  </si>
  <si>
    <t>CP1700301</t>
  </si>
  <si>
    <t>R1 Accommodation Upgrade</t>
  </si>
  <si>
    <t>CP1700347</t>
  </si>
  <si>
    <t>Esplanade Level 7 Carpet Replacement</t>
  </si>
  <si>
    <t>CP1700348</t>
  </si>
  <si>
    <t>Esplanade Level 7 Lunch Room Re-fit</t>
  </si>
  <si>
    <t>CP1700371</t>
  </si>
  <si>
    <t>Replace Satellite Phone Handsets</t>
  </si>
  <si>
    <t>CP1700372</t>
  </si>
  <si>
    <t>Replace IS Phone Handsets</t>
  </si>
  <si>
    <t>CP1700309</t>
  </si>
  <si>
    <t>Heat Stress Monitoring Project CY18</t>
  </si>
  <si>
    <t>DBP04-New-17</t>
  </si>
  <si>
    <t>4070-CSB-000255</t>
  </si>
  <si>
    <t>CP1700037</t>
  </si>
  <si>
    <t>Major Turbine Overhual at CS4/2</t>
  </si>
  <si>
    <t>CP1700047</t>
  </si>
  <si>
    <t>GEA Overhauls FY13/14</t>
  </si>
  <si>
    <t>CP1700065</t>
  </si>
  <si>
    <t>Susequent Costs FY14/15</t>
  </si>
  <si>
    <t>CP1700172</t>
  </si>
  <si>
    <t>CP1700172a</t>
  </si>
  <si>
    <t>CP1700190</t>
  </si>
  <si>
    <t>CP1700252</t>
  </si>
  <si>
    <t>Rebuild GE Nuovo Pignone PGT 10 Gas Turbine as Spare Engine FY16/17</t>
  </si>
  <si>
    <t>CP1700270</t>
  </si>
  <si>
    <t>CS9/2 Gas Turbine Field Repair</t>
  </si>
  <si>
    <t>CP1700271</t>
  </si>
  <si>
    <t>CS7/3 Gas Turbine Cold End Repair</t>
  </si>
  <si>
    <t>CP1700275</t>
  </si>
  <si>
    <t>CS8/2 Gas Turbine Field Repair</t>
  </si>
  <si>
    <t>CP1700280</t>
  </si>
  <si>
    <t>Early Gas Turbine Overhaul CS 3/U3</t>
  </si>
  <si>
    <t>CP1700396</t>
  </si>
  <si>
    <t>SWAP CS5U1 Turbine with CS8U1 Turbine</t>
  </si>
  <si>
    <t>Repair of CS9/1 - FOD damange 
(pre-mature failure)</t>
  </si>
  <si>
    <t>TBA1</t>
  </si>
  <si>
    <t>Septic upgrades at compressor station accommodation</t>
  </si>
  <si>
    <t>Compressor Station Accommodation</t>
  </si>
  <si>
    <t>CP1700458</t>
  </si>
  <si>
    <t>DBP08-New-01</t>
  </si>
  <si>
    <t>CP1700184</t>
  </si>
  <si>
    <t>CP1700102</t>
  </si>
  <si>
    <t>Jandakot Facility upgrade</t>
  </si>
  <si>
    <t>CP1700104</t>
  </si>
  <si>
    <t>Repair Workshop Mechanical Clean Room</t>
  </si>
  <si>
    <t>CP1700148</t>
  </si>
  <si>
    <t>Jandakot Outdoor Shelter</t>
  </si>
  <si>
    <t>CP1700214</t>
  </si>
  <si>
    <t>Security Fencing &amp; Gates Jandakot - FY15/16</t>
  </si>
  <si>
    <t>CP1700216</t>
  </si>
  <si>
    <t>Install Repair Clean Room Jandakot - FY15/16</t>
  </si>
  <si>
    <t>CP1700313</t>
  </si>
  <si>
    <t>Replacement of Transportable Buildings at Jandakot CY18</t>
  </si>
  <si>
    <t>CP1700406</t>
  </si>
  <si>
    <t>10Y Replacement of server room air conditioning system at Jandakot</t>
  </si>
  <si>
    <t>CP1700453</t>
  </si>
  <si>
    <t>IACS office/Workshop/Test Lab at Jandakot</t>
  </si>
  <si>
    <t>CP1700571</t>
  </si>
  <si>
    <t>New Jandakot Warehouse Dome</t>
  </si>
  <si>
    <t>DBP10-NEW-02</t>
  </si>
  <si>
    <t>CP1700209</t>
  </si>
  <si>
    <t>Replacement of Day Crew Faclties Building at Jandakot - FY15/16</t>
  </si>
  <si>
    <t>Maximo and DMZ</t>
  </si>
  <si>
    <t>CP1700387</t>
  </si>
  <si>
    <t>FTSO FMT upgrade</t>
  </si>
  <si>
    <t>CP1700537</t>
  </si>
  <si>
    <t xml:space="preserve">Asset Integrity Improvement Program
 (extension to Maximo re-configuration) </t>
  </si>
  <si>
    <t>CP1700150</t>
  </si>
  <si>
    <t>Stage 5 Rehab Work - FY15/16</t>
  </si>
  <si>
    <t>CP1700223</t>
  </si>
  <si>
    <t>CP1700229</t>
  </si>
  <si>
    <t>Stage 5B Amonini &amp; Turner Indemnity Claim</t>
  </si>
  <si>
    <t>4070-CSB-000256</t>
  </si>
  <si>
    <t>CP1700304</t>
  </si>
  <si>
    <t>CP1700316</t>
  </si>
  <si>
    <t>CP1700397</t>
  </si>
  <si>
    <t>CP1700513</t>
  </si>
  <si>
    <t>CP1700516</t>
  </si>
  <si>
    <t>DBP13-New-01</t>
  </si>
  <si>
    <t>DBP13-New-02</t>
  </si>
  <si>
    <t>DBP13-New-10</t>
  </si>
  <si>
    <t>CP1700153</t>
  </si>
  <si>
    <t>CP1700154</t>
  </si>
  <si>
    <t>CP1700157</t>
  </si>
  <si>
    <t>GIS Upgrade - FY15/16</t>
  </si>
  <si>
    <t>Sustainably Cost Efficient - Working within Industry Benchmarks</t>
  </si>
  <si>
    <t>CP1700222</t>
  </si>
  <si>
    <t>Jandakot Project Storage Dome FY15/16</t>
  </si>
  <si>
    <t>CP1700231</t>
  </si>
  <si>
    <t>Upgrade of control room and EOC1  MMI equipment</t>
  </si>
  <si>
    <t>CP1700251</t>
  </si>
  <si>
    <t>DBNGP Alignment Sheet Upgrade</t>
  </si>
  <si>
    <t>CP1700330</t>
  </si>
  <si>
    <t>Interface Inspection at High Risk Sites CY18</t>
  </si>
  <si>
    <t>CP1700548</t>
  </si>
  <si>
    <t>CP1700553</t>
  </si>
  <si>
    <t>DBP14-New-01</t>
  </si>
  <si>
    <t>DBP14-New-08</t>
  </si>
  <si>
    <t>CP1700549</t>
  </si>
  <si>
    <t>Replacement of critical spares</t>
  </si>
  <si>
    <t>2024-New10</t>
  </si>
  <si>
    <t>Alcoa Pinjarra Cogen Flow Meter</t>
  </si>
  <si>
    <t>2024-New11</t>
  </si>
  <si>
    <t>Burrup Fertiliser MS Flow Meter Replcemn</t>
  </si>
  <si>
    <t>2024-New12</t>
  </si>
  <si>
    <t>2024-New6</t>
  </si>
  <si>
    <t xml:space="preserve">AlcoaPinjarra CorrodedHeaterPipingRepair  	</t>
  </si>
  <si>
    <t>2024-New8</t>
  </si>
  <si>
    <t>Re-orientation of WLPG Odorant Bund  </t>
  </si>
  <si>
    <t>2024-New9</t>
  </si>
  <si>
    <t xml:space="preserve">Safe Access Upgrades to MS	</t>
  </si>
  <si>
    <t>CP1700017</t>
  </si>
  <si>
    <t>CP1700163</t>
  </si>
  <si>
    <t>Rectification of Hazardous Area at Meter Stations - FY15/16</t>
  </si>
  <si>
    <t>CP1700166</t>
  </si>
  <si>
    <t>Painting of Meter Stations - FY15/16</t>
  </si>
  <si>
    <t>CP1700167</t>
  </si>
  <si>
    <t>Retrofit Remote Isolation Valve Actuator @ MS -FY15/16</t>
  </si>
  <si>
    <t>CP1700168</t>
  </si>
  <si>
    <t>Repair Insulation Joints @ Alcoa Pinjarra &amp; Wagerup MS - FY15/16</t>
  </si>
  <si>
    <t>CP1700174</t>
  </si>
  <si>
    <t>New Odorant Furnace at CS9 - FY15/16</t>
  </si>
  <si>
    <t>CP1700188</t>
  </si>
  <si>
    <t>Meter Station Valves and Control valves overhauls</t>
  </si>
  <si>
    <t>CP1700241</t>
  </si>
  <si>
    <t>Alcoa Wagerup Meter Station Upgrade</t>
  </si>
  <si>
    <t>CP1700242</t>
  </si>
  <si>
    <t>Heater Controls Upgrade at Alcoa Kwinana &amp; Alcoa Wagerup</t>
  </si>
  <si>
    <t>CP1700243</t>
  </si>
  <si>
    <t>Corrosion inspection under concrete structure at ALCOA sites</t>
  </si>
  <si>
    <t>CP1700391b</t>
  </si>
  <si>
    <t>CP1700249a</t>
  </si>
  <si>
    <t>CP1700257</t>
  </si>
  <si>
    <t>Hazardous area equipment rectification work at MLV and Meter Stations</t>
  </si>
  <si>
    <t>CP1700261</t>
  </si>
  <si>
    <t>CP1700262</t>
  </si>
  <si>
    <t>CP1700305</t>
  </si>
  <si>
    <t>Facilities Pressure Equipment Remediation CY18</t>
  </si>
  <si>
    <t>CP1700308</t>
  </si>
  <si>
    <t>Alcoa Pinjarra Facilities Upgrade CY18</t>
  </si>
  <si>
    <t>CP1700315</t>
  </si>
  <si>
    <t>Upgrade of heating at Harrow St Meter Station CY18</t>
  </si>
  <si>
    <t>CP1700356</t>
  </si>
  <si>
    <t xml:space="preserve">Repairs to Alcoa Kwinana and Alcoa Wagerup Piping </t>
  </si>
  <si>
    <t>CP1700369</t>
  </si>
  <si>
    <t>Alcoa Kwinana Facilities Upgrade (inline with our recommendation to DMIRS)</t>
  </si>
  <si>
    <t>CP1700370</t>
  </si>
  <si>
    <t>Cockburn Power Station &amp; PEPL Flow Meter</t>
  </si>
  <si>
    <t>CP1700392</t>
  </si>
  <si>
    <t>Barter Road Odorant Installation</t>
  </si>
  <si>
    <t>CP1700393</t>
  </si>
  <si>
    <t>Loop 0 Insulating Joints Replacement</t>
  </si>
  <si>
    <t>CP1700399</t>
  </si>
  <si>
    <t>Ellenbrook Meter Station Reliability Upgrade</t>
  </si>
  <si>
    <t>CP1700455</t>
  </si>
  <si>
    <t>CP1700471</t>
  </si>
  <si>
    <t xml:space="preserve">New Gas Analysers </t>
  </si>
  <si>
    <t>CP1700476</t>
  </si>
  <si>
    <t>CP1700478</t>
  </si>
  <si>
    <t xml:space="preserve">Ultrasonic meter replacement </t>
  </si>
  <si>
    <t>CP1700480</t>
  </si>
  <si>
    <t xml:space="preserve">Meter Station iRTU replacement </t>
  </si>
  <si>
    <t>CP1700482</t>
  </si>
  <si>
    <t>CP1700492</t>
  </si>
  <si>
    <t>CP Refurbishment at KJ</t>
  </si>
  <si>
    <t>CP1700517</t>
  </si>
  <si>
    <t>CP1700519</t>
  </si>
  <si>
    <t>CP1700551</t>
  </si>
  <si>
    <t>CP1700561</t>
  </si>
  <si>
    <t>Rectification of Corrossion Under Insulation at MS</t>
  </si>
  <si>
    <t>CP1700567</t>
  </si>
  <si>
    <t>Alcoa Pinjarra Run1 Inlet Valve Replacement</t>
  </si>
  <si>
    <t>CP1700568</t>
  </si>
  <si>
    <t>Alcoa Wagerup Run3 Outlet Valve Installation</t>
  </si>
  <si>
    <t>DBP15-NEW-02</t>
  </si>
  <si>
    <t>DBP15-NEW-03</t>
  </si>
  <si>
    <t>DBP15-NEW-04</t>
  </si>
  <si>
    <t>CP1700497</t>
  </si>
  <si>
    <t>CP Refurbishment at WLPG</t>
  </si>
  <si>
    <t>2024-NEW7</t>
  </si>
  <si>
    <t>Soil/Air Interface Tape Removal</t>
  </si>
  <si>
    <t>CP1700073</t>
  </si>
  <si>
    <t>Handheld Scanners</t>
  </si>
  <si>
    <t>CP1700179</t>
  </si>
  <si>
    <t>Jandakot Pallecon Transport Units - FY15/16</t>
  </si>
  <si>
    <t>CP1700185</t>
  </si>
  <si>
    <t>CP1700205</t>
  </si>
  <si>
    <t>Field Tech Services Tools - FY15/16</t>
  </si>
  <si>
    <t>CP1700206</t>
  </si>
  <si>
    <t>CP1700210</t>
  </si>
  <si>
    <t>Jandakot Workshop Tools &amp; Test Equip - FY15/16</t>
  </si>
  <si>
    <t>CP1700284</t>
  </si>
  <si>
    <t>Walkie stackers for CS5 &amp; CS8 bulk sheds, Manual lifts for CS7 &amp; CS8 aftercoolers.</t>
  </si>
  <si>
    <t>CP1700287</t>
  </si>
  <si>
    <t>Borescope Replacement</t>
  </si>
  <si>
    <t>CP1700318</t>
  </si>
  <si>
    <t>ZU4-Series Hydraulic Portable Electric Pump, hoses, torque cassette CY18</t>
  </si>
  <si>
    <t>CP1700320</t>
  </si>
  <si>
    <t>FTSO Mechanical Tooling CY18</t>
  </si>
  <si>
    <t>CP1700323</t>
  </si>
  <si>
    <t>CS9/2 A frames Stage 4 turbine package removal CY18</t>
  </si>
  <si>
    <t>CP1700326</t>
  </si>
  <si>
    <t>Turbine Oil kidney filtration cart CY18</t>
  </si>
  <si>
    <t>CP1700385</t>
  </si>
  <si>
    <t>Replace Solar Turbines Electrical test Kit, FT 51011</t>
  </si>
  <si>
    <t>CP1700495</t>
  </si>
  <si>
    <t>Emergency repsonse equipment replacment.</t>
  </si>
  <si>
    <t>CP1700543</t>
  </si>
  <si>
    <t xml:space="preserve">CSN FMT Laptop Upgrade </t>
  </si>
  <si>
    <t>CP1700547</t>
  </si>
  <si>
    <t>Installation of Vapour Blaster in the overhaul repair workshop</t>
  </si>
  <si>
    <t>DBP16-NEW-02</t>
  </si>
  <si>
    <t>DBP16-NEW-03</t>
  </si>
  <si>
    <t>DBP16-New-04</t>
  </si>
  <si>
    <t>DBP16-New-05</t>
  </si>
  <si>
    <t>CP1700155</t>
  </si>
  <si>
    <t>CP1700165</t>
  </si>
  <si>
    <t>Additional Maintenance Vehicles - FY15/16</t>
  </si>
  <si>
    <t>CP1700192</t>
  </si>
  <si>
    <t>Purchase of Equipment and Vehicle for FY15/16</t>
  </si>
  <si>
    <t>CP1700288</t>
  </si>
  <si>
    <t>CP1700336</t>
  </si>
  <si>
    <t>CP1700357</t>
  </si>
  <si>
    <t>Replacement of Transport Odorant Vessel</t>
  </si>
  <si>
    <t>CP1700545</t>
  </si>
  <si>
    <t>Installation of an Overhead Gantry Crane in the overhaul repair workshop</t>
  </si>
  <si>
    <t>CP1700546</t>
  </si>
  <si>
    <t>Replacement Forklift for the Overhaul Workshop</t>
  </si>
  <si>
    <t>CP1700566</t>
  </si>
  <si>
    <t xml:space="preserve">TAM Additional Vehicles </t>
  </si>
  <si>
    <t>DBP17-NEW-02</t>
  </si>
  <si>
    <t>CP1700483</t>
  </si>
  <si>
    <t>CP1700244</t>
  </si>
  <si>
    <t>CP1700266</t>
  </si>
  <si>
    <t>CP1700500</t>
  </si>
  <si>
    <t>DBP19-New-01</t>
  </si>
  <si>
    <t>CP1700514</t>
  </si>
  <si>
    <t>CP1700515</t>
  </si>
  <si>
    <t>CP1700509</t>
  </si>
  <si>
    <t>CP1700263</t>
  </si>
  <si>
    <t>Carnarvon Lateral - Intelligent Pigging</t>
  </si>
  <si>
    <t>CP1700321</t>
  </si>
  <si>
    <t>CRS Server Upgrade CY18</t>
  </si>
  <si>
    <t>CRS / Transmission Billing System</t>
  </si>
  <si>
    <t>CP1700337</t>
  </si>
  <si>
    <t>Alcoa HHV Data File (CRS) - Agreed One-Off Project</t>
  </si>
  <si>
    <t>CP1700001</t>
  </si>
  <si>
    <t>Microsoft Dynamics AX Annual Enhancements/Maintenance</t>
  </si>
  <si>
    <t>CP1700162</t>
  </si>
  <si>
    <t>Standardised Rights &amp; Role Based Access - FY15/16</t>
  </si>
  <si>
    <t>CP1700202</t>
  </si>
  <si>
    <t>MOE and MicroSoft Office update</t>
  </si>
  <si>
    <t>CP1700212</t>
  </si>
  <si>
    <t>Upgrade to Video Conferencing - FY15/16</t>
  </si>
  <si>
    <t>CP1700213</t>
  </si>
  <si>
    <t>Install Documents Management Software for Main Mgmnt- FY15/16</t>
  </si>
  <si>
    <t>CP1700217</t>
  </si>
  <si>
    <t>Enhancements to Pay Global - FY15/16</t>
  </si>
  <si>
    <t>CP1700218</t>
  </si>
  <si>
    <t>Enhancements to Microsoft Dynamics Timesheets - FY15/16</t>
  </si>
  <si>
    <t>CP1700232</t>
  </si>
  <si>
    <t xml:space="preserve">Workers Compensation Data Management </t>
  </si>
  <si>
    <t>CP1700233</t>
  </si>
  <si>
    <t>Corporate IT System Availability Improvements</t>
  </si>
  <si>
    <t>CP1700234</t>
  </si>
  <si>
    <t>Esplanade AV Upgrade Gas Control TSCC</t>
  </si>
  <si>
    <t>CP1700248</t>
  </si>
  <si>
    <t>DBP Design Office_ CAD System Development _Bentley Aecosim</t>
  </si>
  <si>
    <t>CP1700274</t>
  </si>
  <si>
    <t>SPOT Journey Management</t>
  </si>
  <si>
    <t>CP1700277</t>
  </si>
  <si>
    <t>Federation of Services</t>
  </si>
  <si>
    <t>CP1700283</t>
  </si>
  <si>
    <t>NetScaler Optimisation and Upgrade</t>
  </si>
  <si>
    <t>CP1700285</t>
  </si>
  <si>
    <t> Land Asset Management System - Safety Management Suite (X-INfo SMS) enhancement  / maintenance  </t>
  </si>
  <si>
    <t>CP1700300</t>
  </si>
  <si>
    <t>Cyber Security Framework</t>
  </si>
  <si>
    <t>CP1700303</t>
  </si>
  <si>
    <t xml:space="preserve">AGIG Common Email and Intranet </t>
  </si>
  <si>
    <t>CP1700319</t>
  </si>
  <si>
    <t>Windows 10 Updates</t>
  </si>
  <si>
    <t>CP1700338</t>
  </si>
  <si>
    <t>MFA (Multifactor Authentication Project)</t>
  </si>
  <si>
    <t>CP1700407</t>
  </si>
  <si>
    <t>OneERP S/4HANA Implementation</t>
  </si>
  <si>
    <t>CP1700410</t>
  </si>
  <si>
    <t>SAP Implementation</t>
  </si>
  <si>
    <t>CP1700470</t>
  </si>
  <si>
    <t>SAP Success Factors LMS</t>
  </si>
  <si>
    <t>CP1700472</t>
  </si>
  <si>
    <t>CP1700474</t>
  </si>
  <si>
    <t>I-04 Customer Support/Service Desk</t>
  </si>
  <si>
    <t>CP1700475</t>
  </si>
  <si>
    <t>I-01 CRS Billing Revenue Management System upgrade</t>
  </si>
  <si>
    <t>CP1700161</t>
  </si>
  <si>
    <t xml:space="preserve">CRS upgrade </t>
  </si>
  <si>
    <t>CP1700552</t>
  </si>
  <si>
    <t xml:space="preserve">IT Program &amp; Changement Management Apps Component </t>
  </si>
  <si>
    <t>DBP21-New-08</t>
  </si>
  <si>
    <t>DBP21-New-09</t>
  </si>
  <si>
    <t>DBP21-New-12</t>
  </si>
  <si>
    <t>DBP21-New-19</t>
  </si>
  <si>
    <t>DBP21-New-20</t>
  </si>
  <si>
    <t>DBP21-NEW-21</t>
  </si>
  <si>
    <t>DBP21-NEW-22</t>
  </si>
  <si>
    <t>4070-CIT-000112</t>
  </si>
  <si>
    <t>Travel Management Transition</t>
  </si>
  <si>
    <t>DBP21-New-04</t>
  </si>
  <si>
    <t>DBP21-NEW-23</t>
  </si>
  <si>
    <t>CP1700235</t>
  </si>
  <si>
    <t>CP1700302</t>
  </si>
  <si>
    <t xml:space="preserve">Maximo annual patching </t>
  </si>
  <si>
    <t>CP1700368</t>
  </si>
  <si>
    <t>Maximo Business Process Redesign</t>
  </si>
  <si>
    <t>DBP21-New-24</t>
  </si>
  <si>
    <t>DBP21-New-25</t>
  </si>
  <si>
    <t>DBP21-New-26</t>
  </si>
  <si>
    <t>DBP21-New-27</t>
  </si>
  <si>
    <t>CP1700473</t>
  </si>
  <si>
    <t>IT Enabling</t>
  </si>
  <si>
    <t>CP1700349</t>
  </si>
  <si>
    <t>Cyber Security CY18</t>
  </si>
  <si>
    <t>DBP23-New-01</t>
  </si>
  <si>
    <t>DBP23-New-02</t>
  </si>
  <si>
    <t>4070-CIT-000111</t>
  </si>
  <si>
    <t>CSN Network Architecture Uplift</t>
  </si>
  <si>
    <t>CP1700532</t>
  </si>
  <si>
    <t>OT security - DBP OT</t>
  </si>
  <si>
    <t>DBP03-New-01</t>
  </si>
  <si>
    <t>DBP03-New-02</t>
  </si>
  <si>
    <t>DBP03-New-18</t>
  </si>
  <si>
    <t>CP1700237</t>
  </si>
  <si>
    <t>CP1700345</t>
  </si>
  <si>
    <t>CP1700265</t>
  </si>
  <si>
    <t>Process safety initiatives and compliance upgrades.</t>
  </si>
  <si>
    <t>Process Safety</t>
  </si>
  <si>
    <t>CP1700491</t>
  </si>
  <si>
    <t>CP1700539</t>
  </si>
  <si>
    <t xml:space="preserve">Remove Redundant Feeders from Compressor Stations </t>
  </si>
  <si>
    <t>CP1700068</t>
  </si>
  <si>
    <t>Relocate Northen Comms Hut Batteries</t>
  </si>
  <si>
    <t>CP1700178</t>
  </si>
  <si>
    <t>Relocate GEA Batteries at CS - FY15/16</t>
  </si>
  <si>
    <t>CP1700180</t>
  </si>
  <si>
    <t>Wall &amp; Roof Sheeting Coms Huts at Repeater sites - FY15/16</t>
  </si>
  <si>
    <t>CP1700253</t>
  </si>
  <si>
    <t>Upgrade comms and power systems at Mungarra Power Station</t>
  </si>
  <si>
    <t>CP1700254</t>
  </si>
  <si>
    <t>Northern Communications Equipment Firmware Upgrade</t>
  </si>
  <si>
    <t>CP1700255</t>
  </si>
  <si>
    <t>Upgrade Comms and Power Systems at Pinjar Meter Station</t>
  </si>
  <si>
    <t>CP1700256</t>
  </si>
  <si>
    <t>Upgrade Network Cabling at Compressor Stations 3, 4 &amp; 5</t>
  </si>
  <si>
    <t>CP1700289</t>
  </si>
  <si>
    <t>110 volt battery bank replacement @ CS3 and CS8</t>
  </si>
  <si>
    <t>CP1700359</t>
  </si>
  <si>
    <t>Telecommunications Resilience</t>
  </si>
  <si>
    <t>CP1700360</t>
  </si>
  <si>
    <t>Installation of UHF Radio - Burrup Fertilizers, Maitland, Exmouth</t>
  </si>
  <si>
    <t>CP1700361</t>
  </si>
  <si>
    <t>Replacement of Ethernet Extenders at CS1-9</t>
  </si>
  <si>
    <t>CP1700362</t>
  </si>
  <si>
    <t>Replacement of UHF Radios at Spur Sites 1 - 6</t>
  </si>
  <si>
    <t>CP1700364</t>
  </si>
  <si>
    <t>Upgrade Network Cabling at Compressor Stations 7 - 8</t>
  </si>
  <si>
    <t>CP1700383</t>
  </si>
  <si>
    <t>Refurbishment of Esplanade / New Open Space Offices</t>
  </si>
  <si>
    <t>Office Relocation</t>
  </si>
  <si>
    <t>CP1700525</t>
  </si>
  <si>
    <t>AMP Building Fit-Out</t>
  </si>
  <si>
    <t>CP1700003</t>
  </si>
  <si>
    <t>Replacement of Southern Communications System</t>
  </si>
  <si>
    <t>Southern Comms Replacement</t>
  </si>
  <si>
    <t>CP1700533</t>
  </si>
  <si>
    <t>Dark Fibre Communications Upgrade</t>
  </si>
  <si>
    <t>4070-CIT-000109</t>
  </si>
  <si>
    <t>Data Centre Infrastructure</t>
  </si>
  <si>
    <t>CP1700176</t>
  </si>
  <si>
    <t>Annual IT Asset Renewal</t>
  </si>
  <si>
    <t>CP1700469</t>
  </si>
  <si>
    <t>Jandakot CORP IT Services Upgrade</t>
  </si>
  <si>
    <t>DBP30-New-01</t>
  </si>
  <si>
    <t>DBP30-New-02</t>
  </si>
  <si>
    <t>DBP30-New-03</t>
  </si>
  <si>
    <t>DBP30-New-04</t>
  </si>
  <si>
    <t>DBP30-New-05</t>
  </si>
  <si>
    <t>DBP30-New-06</t>
  </si>
  <si>
    <t>DBP30-New-07</t>
  </si>
  <si>
    <t>DBP30-New-08</t>
  </si>
  <si>
    <t>DBP30-New-09</t>
  </si>
  <si>
    <t>DBP30-New-10</t>
  </si>
  <si>
    <t>DBP30-New-11</t>
  </si>
  <si>
    <t>DBP30-New-12</t>
  </si>
  <si>
    <t>DBP30-New-13</t>
  </si>
  <si>
    <t>DBP30-New-14</t>
  </si>
  <si>
    <t>DBP21-New-06</t>
  </si>
  <si>
    <t>CP1700527</t>
  </si>
  <si>
    <t>Decarbonisation Strategy- PipelinePrep</t>
  </si>
  <si>
    <t>Sustainably Cost Efficient - Delivering Profitable Growth</t>
  </si>
  <si>
    <t>DBP Decarbonisation Strategy</t>
  </si>
  <si>
    <t>CP1700559</t>
  </si>
  <si>
    <t>Heritage Act Project</t>
  </si>
  <si>
    <t>DBNGP Corridor</t>
  </si>
  <si>
    <t>NEW-BC-1-02</t>
  </si>
  <si>
    <t>CP1700511</t>
  </si>
  <si>
    <t>CP1700511.21</t>
  </si>
  <si>
    <t>GEA control system replacement (GE for Waukesha)</t>
  </si>
  <si>
    <t>CP1700511.23.001</t>
  </si>
  <si>
    <t>GEA control system replacement (ESM for GEA)</t>
  </si>
  <si>
    <t>CP1700511.23.002</t>
  </si>
  <si>
    <t>GEA control system replacement (Allen Bradley for Waukesha)</t>
  </si>
  <si>
    <t>CP1700511.24.001</t>
  </si>
  <si>
    <t>GEA control system replacement (Intellisys for DEA)</t>
  </si>
  <si>
    <t>CP1700550</t>
  </si>
  <si>
    <t>CP1700460</t>
  </si>
  <si>
    <t>DBP02-New-01</t>
  </si>
  <si>
    <t>CP1700506</t>
  </si>
  <si>
    <t>CP1700507</t>
  </si>
  <si>
    <t>CP1700314</t>
  </si>
  <si>
    <t>CP1700182</t>
  </si>
  <si>
    <t>CP1700541</t>
  </si>
  <si>
    <t>CP1700090</t>
  </si>
  <si>
    <t>24VDC Batteries&amp;Charger Replacement</t>
  </si>
  <si>
    <t>CP1700310</t>
  </si>
  <si>
    <t>Replacement of 24 volt battery banks at CSs CY18</t>
  </si>
  <si>
    <t>CP1700544</t>
  </si>
  <si>
    <t xml:space="preserve">Removal of Stage 4 24VDC Standalone Battery Chargers </t>
  </si>
  <si>
    <t>CP1700333</t>
  </si>
  <si>
    <t>MLV8 CCVT Replacement CY18</t>
  </si>
  <si>
    <t>CP1700523</t>
  </si>
  <si>
    <t>CCVT Canister Replacement at MLV070</t>
  </si>
  <si>
    <t>DBP02-New-13</t>
  </si>
  <si>
    <t>DBP02-New-09</t>
  </si>
  <si>
    <t>DBP02-New-10</t>
  </si>
  <si>
    <t>DBP15-NEW-07</t>
  </si>
  <si>
    <t>DP23 IT Security</t>
  </si>
  <si>
    <t>CP1700014</t>
  </si>
  <si>
    <t>DBP01-New-10</t>
  </si>
  <si>
    <t>DBP13-New-08</t>
  </si>
  <si>
    <t>CP1700490</t>
  </si>
  <si>
    <t>CP1700531</t>
  </si>
  <si>
    <t>DBP01-New-01</t>
  </si>
  <si>
    <t>DBP01-New-02</t>
  </si>
  <si>
    <t>DBP01-New-05</t>
  </si>
  <si>
    <t>DBP01-New-08</t>
  </si>
  <si>
    <t>DBP01-NEW-14a</t>
  </si>
  <si>
    <t>DBP38-NEW-01</t>
  </si>
  <si>
    <t>DBP02-New-14</t>
  </si>
  <si>
    <t>DBP02-New-08</t>
  </si>
  <si>
    <t>DBP15-NEW-05</t>
  </si>
  <si>
    <t>DBP15-NEW-06</t>
  </si>
  <si>
    <t>DBP15-NEW-08</t>
  </si>
  <si>
    <t>CP1700207</t>
  </si>
  <si>
    <t>DBP01-New-09</t>
  </si>
  <si>
    <t>DBP02-New-03</t>
  </si>
  <si>
    <t>2025 forecast (unit rates)</t>
  </si>
  <si>
    <t>2025 forecast volumes</t>
  </si>
  <si>
    <t>2021 actual (unit rates)</t>
  </si>
  <si>
    <t>2022 actual (unit rates)</t>
  </si>
  <si>
    <t>2023 actual (unit rates)</t>
  </si>
  <si>
    <t>2024 actual (unit rates)</t>
  </si>
  <si>
    <t>2021 actual volumes</t>
  </si>
  <si>
    <t>2022 actual volumes</t>
  </si>
  <si>
    <t>2023 actual volumes</t>
  </si>
  <si>
    <t>2024 actual volumes</t>
  </si>
  <si>
    <t xml:space="preserve">2021 actual </t>
  </si>
  <si>
    <t xml:space="preserve">2022 actual </t>
  </si>
  <si>
    <t xml:space="preserve">2023 actual </t>
  </si>
  <si>
    <t xml:space="preserve">2024 actual </t>
  </si>
  <si>
    <t xml:space="preserve">2025 forecast </t>
  </si>
  <si>
    <t xml:space="preserve">Total forecast </t>
  </si>
  <si>
    <t>AA5 capex estimate - Volumes</t>
  </si>
  <si>
    <t>2021 allowed</t>
  </si>
  <si>
    <t xml:space="preserve">2022 allowed </t>
  </si>
  <si>
    <t xml:space="preserve">2023 allowed </t>
  </si>
  <si>
    <t xml:space="preserve">2024 allowed </t>
  </si>
  <si>
    <t xml:space="preserve">2025 allowed </t>
  </si>
  <si>
    <t>Total allowed</t>
  </si>
  <si>
    <t>Escalation</t>
  </si>
  <si>
    <t>CPI index - Dec</t>
  </si>
  <si>
    <t>Inflation escalator</t>
  </si>
  <si>
    <t>2024 $ inflation factor</t>
  </si>
  <si>
    <t>Labour weighting</t>
  </si>
  <si>
    <t>Labour cost escalator</t>
  </si>
  <si>
    <t>Labour cost factor</t>
  </si>
  <si>
    <t>2016 actual</t>
  </si>
  <si>
    <t xml:space="preserve">2017 actual </t>
  </si>
  <si>
    <t xml:space="preserve">2018 actual </t>
  </si>
  <si>
    <t xml:space="preserve">2019 actual </t>
  </si>
  <si>
    <t>$ '000 Escalation</t>
  </si>
  <si>
    <t>Business Case No.</t>
  </si>
  <si>
    <t>Total</t>
  </si>
  <si>
    <t>DBP01</t>
  </si>
  <si>
    <t>DBP02</t>
  </si>
  <si>
    <t>DBP03</t>
  </si>
  <si>
    <t>DBP08</t>
  </si>
  <si>
    <t>DBP09</t>
  </si>
  <si>
    <t>DBP10</t>
  </si>
  <si>
    <t>DBP12</t>
  </si>
  <si>
    <t>DBP15</t>
  </si>
  <si>
    <t>DBP16</t>
  </si>
  <si>
    <t>DBP17</t>
  </si>
  <si>
    <t>DBP18</t>
  </si>
  <si>
    <t>DBP21</t>
  </si>
  <si>
    <t>DBP23</t>
  </si>
  <si>
    <t>DBP30</t>
  </si>
  <si>
    <t>DBP35</t>
  </si>
  <si>
    <t>DBP36</t>
  </si>
  <si>
    <t>Field Mobility</t>
  </si>
  <si>
    <t>DBP38</t>
  </si>
  <si>
    <t>TOTAL</t>
  </si>
  <si>
    <t>check</t>
  </si>
  <si>
    <t>DBP04</t>
  </si>
  <si>
    <t>DBP05</t>
  </si>
  <si>
    <t>DBP13</t>
  </si>
  <si>
    <t>DBP14</t>
  </si>
  <si>
    <t>DBP19</t>
  </si>
  <si>
    <t>DBP25</t>
  </si>
  <si>
    <t>DBP37</t>
  </si>
  <si>
    <t>Turbine and GEA overhauls</t>
  </si>
  <si>
    <t>AA6 capex forecast - unit rates ($ '000 real at 31 Dec 2024)</t>
  </si>
  <si>
    <t>AA6 capex forecast - volumes</t>
  </si>
  <si>
    <t>AA6 capex forecast ($ '000 real at 31 Dec 2024)</t>
  </si>
  <si>
    <t>Capex</t>
  </si>
  <si>
    <t>Opex</t>
  </si>
  <si>
    <t>DBP07</t>
  </si>
  <si>
    <t>DBP11</t>
  </si>
  <si>
    <t>DBP20</t>
  </si>
  <si>
    <t>DBP22</t>
  </si>
  <si>
    <t>DBP24</t>
  </si>
  <si>
    <t>DBP26</t>
  </si>
  <si>
    <t>DBP27</t>
  </si>
  <si>
    <t>DBP28</t>
  </si>
  <si>
    <t>DBP31</t>
  </si>
  <si>
    <t>DBP32</t>
  </si>
  <si>
    <t>Capital expenditure by Business Case</t>
  </si>
  <si>
    <t>AA6 capex forecast- including labour cost esc ($ '000 real at 31 Dec 2024)</t>
  </si>
  <si>
    <t>AA6 Forecast - $ '000 real at 31 Dec 2024, excluding labour cost esc</t>
  </si>
  <si>
    <t>AA6 Forecast - $ '000 real at 31 Dec 2024, including labour cost esc</t>
  </si>
  <si>
    <t>Project number</t>
  </si>
  <si>
    <t>2024-New3</t>
  </si>
  <si>
    <t>CS Unit F&amp;G Cntrl Systm Replace (Stage4)</t>
  </si>
  <si>
    <t>Cape Preston Gas Chromatograph</t>
  </si>
  <si>
    <t>CP1700569</t>
  </si>
  <si>
    <t xml:space="preserve">Transmission Billing System </t>
  </si>
  <si>
    <t>2024 Estimate</t>
  </si>
  <si>
    <t>2024 variance</t>
  </si>
  <si>
    <t>Capital expenditure by Asset Class</t>
  </si>
  <si>
    <t>total</t>
  </si>
  <si>
    <t>Operating expenditure by Business Case</t>
  </si>
  <si>
    <t>Operating expenditure by Asset Class</t>
  </si>
  <si>
    <t xml:space="preserve">2024 Actual </t>
  </si>
  <si>
    <t>Note: Expenditures remain unchanged for the actuals of 2021, 2022, 2023, and the 2025 estimate. We have therefore provided a schedule of variance for 2024 below.</t>
  </si>
  <si>
    <t>AA5 capex estimate ($ '000 real at at 31 Dec 2024)</t>
  </si>
  <si>
    <t>AA5 capex estimate - unit rates ($ '000 real at 31 Dec 2024)</t>
  </si>
  <si>
    <t>AA5 capex allowance ($ '000 real at at 31 Dec 2024)</t>
  </si>
  <si>
    <t>AA4 capex actual ($ '000 real at at 31 Dec 2024)</t>
  </si>
  <si>
    <t>AA5 Estimate - $ '000 real at 31 Dec 2024</t>
  </si>
  <si>
    <t>AA5 Allowance - $ '000 real at 31 Dec 2024</t>
  </si>
  <si>
    <t>AA4 Actuals - $ '000 real at 31 Dec 2024</t>
  </si>
  <si>
    <t xml:space="preserve">2020 actual </t>
  </si>
  <si>
    <t>Northern hub at Karratha</t>
  </si>
  <si>
    <t>A Good Employer - Skills Development</t>
  </si>
  <si>
    <t>$ '000 real at 31 Dec 2024, including labour cost esc</t>
  </si>
  <si>
    <t>$ '000 real at 31 Dec 2025, including labour cost esc</t>
  </si>
  <si>
    <t>$ '000 real at 31 Dec 2024, excluding labour cost esc</t>
  </si>
  <si>
    <t>Forecast operating expenditure by Vision Driver</t>
  </si>
  <si>
    <t>Total AA6</t>
  </si>
  <si>
    <t>Compressor stations</t>
  </si>
  <si>
    <t>Meter stations</t>
  </si>
  <si>
    <t>Compressor unit control systems</t>
  </si>
  <si>
    <t>Jandakot</t>
  </si>
  <si>
    <t>Power Generation &amp; Management</t>
  </si>
  <si>
    <t xml:space="preserve">Structures &amp; Operational Sites </t>
  </si>
  <si>
    <t>Fleet &amp; civil equipment</t>
  </si>
  <si>
    <t>IT Sustaining Apps</t>
  </si>
  <si>
    <t>All other</t>
  </si>
  <si>
    <t>AA6 Capex Forecast</t>
  </si>
  <si>
    <t>Delivering for customers</t>
  </si>
  <si>
    <t>A good employer</t>
  </si>
  <si>
    <t>Sustainably cost efficient</t>
  </si>
  <si>
    <t>Other</t>
  </si>
  <si>
    <t>Computers &amp; Motor Vehicles</t>
  </si>
  <si>
    <t>Business Case ($ million real Dec 2024)</t>
  </si>
  <si>
    <t>Labour cost escalation</t>
  </si>
  <si>
    <t>Direct costs</t>
  </si>
  <si>
    <t>$ '000 real at 31 Dec 2024</t>
  </si>
  <si>
    <t>AA6 Forecast capital expenditure - Total</t>
  </si>
  <si>
    <t>AA6 Capex Forecast ($ '000 real at 31 Dec 2024, including labour cost esc)</t>
  </si>
  <si>
    <t>AA6 Capex Forecast by Vision Driver</t>
  </si>
  <si>
    <t>AA6 Capex Forecast by Asset Class</t>
  </si>
  <si>
    <t>Capital expenditure by Vision Driver</t>
  </si>
  <si>
    <t>AA5 Capex Forecast</t>
  </si>
  <si>
    <t>AA6 Capex Summary</t>
  </si>
  <si>
    <t>IT Opex efficiency</t>
  </si>
  <si>
    <t>Tariff Model 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</si>
</sst>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_-;\-* #,##0_-;_-* &quot;-&quot;??_-;_-@_-"/>
    <numFmt numFmtId="165" formatCode="#,##0.0"/>
    <numFmt numFmtId="166" formatCode="0.0"/>
    <numFmt numFmtId="167" formatCode="0.0%"/>
    <numFmt numFmtId="168" formatCode="_-* #,##0.000_-;\-* #,##0.000_-;_-* &quot;-&quot;??_-;_-@_-"/>
    <numFmt numFmtId="169" formatCode="_-&quot;$&quot;* #,##0_-;\-&quot;$&quot;* #,##0_-;_-&quot;$&quot;* &quot;-&quot;??_-;_-@_-"/>
    <numFmt numFmtId="170" formatCode="&quot;$&quot;#,##0.0,"/>
    <numFmt numFmtId="171" formatCode="0.000"/>
  </numFmts>
  <fonts count="26" x14ac:knownFonts="1">
    <font>
      <sz val="11"/>
      <color theme="1"/>
      <name val="Aptos Narrow"/>
      <family val="2"/>
      <scheme val="minor"/>
    </font>
    <font>
      <sz val="11"/>
      <color theme="1"/>
      <name val="Tahoma"/>
      <family val="2"/>
    </font>
    <font>
      <b/>
      <sz val="11"/>
      <color theme="0"/>
      <name val="Tahoma"/>
      <family val="2"/>
    </font>
    <font>
      <b/>
      <sz val="11"/>
      <color theme="1"/>
      <name val="Tahoma"/>
      <family val="2"/>
    </font>
    <font>
      <sz val="11"/>
      <color theme="0"/>
      <name val="Tahoma"/>
      <family val="2"/>
    </font>
    <font>
      <sz val="11"/>
      <color theme="1"/>
      <name val="Aptos Narrow"/>
      <family val="2"/>
      <scheme val="minor"/>
    </font>
    <font>
      <b/>
      <u/>
      <sz val="11"/>
      <color theme="1"/>
      <name val="Tahoma"/>
      <family val="2"/>
    </font>
    <font>
      <sz val="10"/>
      <name val="Arial"/>
      <family val="2"/>
    </font>
    <font>
      <b/>
      <sz val="11"/>
      <color rgb="FFFF0000"/>
      <name val="Tahoma"/>
      <family val="2"/>
    </font>
    <font>
      <sz val="10"/>
      <color theme="0"/>
      <name val="Tahoma"/>
      <family val="2"/>
    </font>
    <font>
      <b/>
      <sz val="10"/>
      <color theme="0"/>
      <name val="Tahoma"/>
      <family val="2"/>
    </font>
    <font>
      <sz val="10"/>
      <color theme="1"/>
      <name val="Tahoma"/>
      <family val="2"/>
    </font>
    <font>
      <b/>
      <sz val="10"/>
      <color theme="1"/>
      <name val="Tahoma"/>
      <family val="2"/>
    </font>
    <font>
      <sz val="8"/>
      <color theme="1"/>
      <name val="Tahoma"/>
      <family val="2"/>
    </font>
    <font>
      <sz val="11"/>
      <name val="Tahoma"/>
      <family val="2"/>
    </font>
    <font>
      <b/>
      <sz val="11"/>
      <name val="Tahoma"/>
      <family val="2"/>
    </font>
    <font>
      <sz val="10"/>
      <name val="Tahoma"/>
      <family val="2"/>
    </font>
    <font>
      <b/>
      <sz val="10"/>
      <name val="Tahoma"/>
      <family val="2"/>
    </font>
    <font>
      <sz val="10"/>
      <color theme="0" tint="-0.249977111117893"/>
      <name val="Tahoma"/>
      <family val="2"/>
    </font>
    <font>
      <b/>
      <sz val="10"/>
      <color theme="0" tint="-0.249977111117893"/>
      <name val="Tahoma"/>
      <family val="2"/>
    </font>
    <font>
      <sz val="10"/>
      <color rgb="FFFF0000"/>
      <name val="Tahoma"/>
      <family val="2"/>
    </font>
    <font>
      <b/>
      <sz val="11"/>
      <color theme="0"/>
      <name val="Aptos Narrow"/>
      <family val="2"/>
      <scheme val="minor"/>
    </font>
    <font>
      <b/>
      <sz val="9"/>
      <color theme="0"/>
      <name val="Tahoma"/>
      <family val="2"/>
    </font>
    <font>
      <b/>
      <sz val="8.5"/>
      <color theme="0"/>
      <name val="Tahoma"/>
      <family val="2"/>
    </font>
    <font>
      <sz val="9"/>
      <color theme="1"/>
      <name val="Tahoma"/>
      <family val="2"/>
    </font>
    <font>
      <i/>
      <sz val="10"/>
      <color theme="1"/>
      <name val="Tahoma"/>
      <family val="2"/>
    </font>
  </fonts>
  <fills count="6">
    <fill>
      <patternFill patternType="none"/>
    </fill>
    <fill>
      <patternFill patternType="gray125"/>
    </fill>
    <fill>
      <patternFill patternType="solid">
        <fgColor theme="0"/>
        <bgColor indexed="64"/>
      </patternFill>
    </fill>
    <fill>
      <patternFill patternType="solid">
        <fgColor rgb="FF003C71"/>
        <bgColor indexed="64"/>
      </patternFill>
    </fill>
    <fill>
      <patternFill patternType="solid">
        <fgColor theme="0" tint="-0.14999847407452621"/>
        <bgColor indexed="64"/>
      </patternFill>
    </fill>
    <fill>
      <patternFill patternType="solid">
        <fgColor theme="1"/>
        <bgColor indexed="64"/>
      </patternFill>
    </fill>
  </fills>
  <borders count="10">
    <border>
      <left/>
      <right/>
      <top/>
      <bottom/>
      <diagonal/>
    </border>
    <border>
      <left/>
      <right style="thin">
        <color auto="1"/>
      </right>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auto="1"/>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rgb="FF003C71"/>
      </top>
      <bottom style="thin">
        <color rgb="FF003C71"/>
      </bottom>
      <diagonal/>
    </border>
    <border>
      <left/>
      <right/>
      <top style="thin">
        <color auto="1"/>
      </top>
      <bottom style="thin">
        <color auto="1"/>
      </bottom>
      <diagonal/>
    </border>
    <border>
      <left/>
      <right style="hair">
        <color indexed="64"/>
      </right>
      <top style="hair">
        <color indexed="64"/>
      </top>
      <bottom style="hair">
        <color indexed="64"/>
      </bottom>
      <diagonal/>
    </border>
  </borders>
  <cellStyleXfs count="6">
    <xf numFmtId="0" fontId="0" fillId="0" borderId="0" applyNumberFormat="0" applyFill="0" applyBorder="0" applyProtection="0"/>
    <xf numFmtId="4" fontId="7"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1" fillId="0" borderId="0"/>
  </cellStyleXfs>
  <cellXfs count="112">
    <xf numFmtId="0" fontId="0" fillId="0" borderId="0" xfId="0"/>
    <xf numFmtId="0" fontId="6" fillId="2" borderId="0" xfId="0" applyFont="1" applyFill="1"/>
    <xf numFmtId="164" fontId="1" fillId="2" borderId="0" xfId="1" applyNumberFormat="1" applyFont="1" applyFill="1"/>
    <xf numFmtId="164" fontId="1" fillId="2" borderId="0" xfId="1" applyNumberFormat="1" applyFont="1" applyFill="1" applyBorder="1"/>
    <xf numFmtId="164" fontId="1" fillId="2" borderId="0" xfId="0" applyNumberFormat="1" applyFont="1" applyFill="1" applyBorder="1"/>
    <xf numFmtId="164" fontId="3" fillId="2" borderId="0" xfId="1" applyNumberFormat="1" applyFont="1" applyFill="1" applyBorder="1"/>
    <xf numFmtId="0" fontId="1" fillId="2" borderId="0" xfId="0" applyFont="1" applyFill="1"/>
    <xf numFmtId="164" fontId="8" fillId="2" borderId="0" xfId="1" applyNumberFormat="1" applyFont="1" applyFill="1" applyBorder="1"/>
    <xf numFmtId="164" fontId="9" fillId="3" borderId="0" xfId="1" applyNumberFormat="1" applyFont="1" applyFill="1"/>
    <xf numFmtId="164" fontId="10" fillId="3" borderId="0" xfId="1" applyNumberFormat="1" applyFont="1" applyFill="1" applyAlignment="1">
      <alignment horizontal="center" wrapText="1"/>
    </xf>
    <xf numFmtId="164" fontId="10" fillId="3" borderId="1" xfId="1" applyNumberFormat="1" applyFont="1" applyFill="1" applyBorder="1" applyAlignment="1">
      <alignment horizontal="center" wrapText="1"/>
    </xf>
    <xf numFmtId="164" fontId="10" fillId="3" borderId="2" xfId="1" applyNumberFormat="1" applyFont="1" applyFill="1" applyBorder="1" applyAlignment="1">
      <alignment horizontal="center" wrapText="1"/>
    </xf>
    <xf numFmtId="164" fontId="11" fillId="2" borderId="0" xfId="1" applyNumberFormat="1" applyFont="1" applyFill="1"/>
    <xf numFmtId="164" fontId="10" fillId="3" borderId="0" xfId="1" applyNumberFormat="1" applyFont="1" applyFill="1" applyBorder="1" applyAlignment="1">
      <alignment horizontal="center" wrapText="1"/>
    </xf>
    <xf numFmtId="0" fontId="11" fillId="2" borderId="3" xfId="0" applyFont="1" applyFill="1" applyBorder="1"/>
    <xf numFmtId="164" fontId="12" fillId="4" borderId="4" xfId="1" applyNumberFormat="1" applyFont="1" applyFill="1" applyBorder="1"/>
    <xf numFmtId="164" fontId="11" fillId="0" borderId="5" xfId="1" applyNumberFormat="1" applyFont="1" applyFill="1" applyBorder="1"/>
    <xf numFmtId="164" fontId="11" fillId="0" borderId="3" xfId="1" applyNumberFormat="1" applyFont="1" applyFill="1" applyBorder="1"/>
    <xf numFmtId="164" fontId="11" fillId="4" borderId="5" xfId="1" applyNumberFormat="1" applyFont="1" applyFill="1" applyBorder="1"/>
    <xf numFmtId="164" fontId="11" fillId="4" borderId="3" xfId="1" applyNumberFormat="1" applyFont="1" applyFill="1" applyBorder="1"/>
    <xf numFmtId="164" fontId="12" fillId="4" borderId="3" xfId="1" applyNumberFormat="1" applyFont="1" applyFill="1" applyBorder="1"/>
    <xf numFmtId="164" fontId="11" fillId="2" borderId="0" xfId="1" applyNumberFormat="1" applyFont="1" applyFill="1" applyBorder="1"/>
    <xf numFmtId="0" fontId="11" fillId="2" borderId="0" xfId="0" applyFont="1" applyFill="1"/>
    <xf numFmtId="0" fontId="13" fillId="2" borderId="0" xfId="0" applyFont="1" applyFill="1"/>
    <xf numFmtId="0" fontId="13" fillId="2" borderId="0" xfId="0" applyFont="1" applyFill="1" applyAlignment="1">
      <alignment wrapText="1"/>
    </xf>
    <xf numFmtId="0" fontId="9" fillId="3" borderId="0" xfId="0" applyFont="1" applyFill="1"/>
    <xf numFmtId="0" fontId="10" fillId="3" borderId="0" xfId="0" applyFont="1" applyFill="1" applyAlignment="1">
      <alignment horizontal="right" vertical="center" wrapText="1"/>
    </xf>
    <xf numFmtId="165" fontId="11" fillId="2" borderId="3" xfId="1" applyNumberFormat="1" applyFont="1" applyFill="1" applyBorder="1"/>
    <xf numFmtId="166" fontId="11" fillId="2" borderId="3" xfId="0" applyNumberFormat="1" applyFont="1" applyFill="1" applyBorder="1"/>
    <xf numFmtId="10" fontId="11" fillId="2" borderId="3" xfId="0" applyNumberFormat="1" applyFont="1" applyFill="1" applyBorder="1"/>
    <xf numFmtId="43" fontId="11" fillId="2" borderId="3" xfId="3" applyFont="1" applyFill="1" applyBorder="1"/>
    <xf numFmtId="43" fontId="11" fillId="2" borderId="0" xfId="0" applyNumberFormat="1" applyFont="1" applyFill="1"/>
    <xf numFmtId="167" fontId="11" fillId="2" borderId="3" xfId="0" applyNumberFormat="1" applyFont="1" applyFill="1" applyBorder="1"/>
    <xf numFmtId="168" fontId="11" fillId="2" borderId="3" xfId="3" applyNumberFormat="1" applyFont="1" applyFill="1" applyBorder="1"/>
    <xf numFmtId="4" fontId="11" fillId="2" borderId="0" xfId="1" applyFont="1" applyFill="1"/>
    <xf numFmtId="0" fontId="2" fillId="3" borderId="0" xfId="0" applyFont="1" applyFill="1"/>
    <xf numFmtId="0" fontId="4" fillId="3" borderId="0" xfId="0" applyFont="1" applyFill="1"/>
    <xf numFmtId="0" fontId="14" fillId="2" borderId="0" xfId="0" applyFont="1" applyFill="1"/>
    <xf numFmtId="0" fontId="15" fillId="2" borderId="0" xfId="0" applyFont="1" applyFill="1"/>
    <xf numFmtId="0" fontId="10" fillId="3" borderId="0" xfId="0" applyFont="1" applyFill="1" applyBorder="1"/>
    <xf numFmtId="0" fontId="16" fillId="2" borderId="0" xfId="0" applyFont="1" applyFill="1" applyBorder="1"/>
    <xf numFmtId="0" fontId="17" fillId="2" borderId="0" xfId="0" applyFont="1" applyFill="1"/>
    <xf numFmtId="164" fontId="10" fillId="3" borderId="0" xfId="0" applyNumberFormat="1" applyFont="1" applyFill="1" applyBorder="1"/>
    <xf numFmtId="0" fontId="10" fillId="3" borderId="0" xfId="0" applyNumberFormat="1" applyFont="1" applyFill="1" applyBorder="1" applyAlignment="1">
      <alignment horizontal="center"/>
    </xf>
    <xf numFmtId="164" fontId="10" fillId="3" borderId="0" xfId="0" applyNumberFormat="1" applyFont="1" applyFill="1" applyBorder="1" applyAlignment="1">
      <alignment horizontal="center"/>
    </xf>
    <xf numFmtId="164" fontId="11" fillId="2" borderId="6" xfId="0" applyNumberFormat="1" applyFont="1" applyFill="1" applyBorder="1"/>
    <xf numFmtId="164" fontId="12" fillId="2" borderId="6" xfId="0" applyNumberFormat="1" applyFont="1" applyFill="1" applyBorder="1"/>
    <xf numFmtId="0" fontId="16" fillId="2" borderId="0" xfId="0" applyFont="1" applyFill="1"/>
    <xf numFmtId="164" fontId="11" fillId="2" borderId="3" xfId="0" applyNumberFormat="1" applyFont="1" applyFill="1" applyBorder="1"/>
    <xf numFmtId="164" fontId="12" fillId="2" borderId="3" xfId="0" applyNumberFormat="1" applyFont="1" applyFill="1" applyBorder="1"/>
    <xf numFmtId="0" fontId="12" fillId="2" borderId="0" xfId="0" applyFont="1" applyFill="1"/>
    <xf numFmtId="164" fontId="11" fillId="2" borderId="0" xfId="0" applyNumberFormat="1" applyFont="1" applyFill="1"/>
    <xf numFmtId="164" fontId="12" fillId="2" borderId="0" xfId="0" applyNumberFormat="1" applyFont="1" applyFill="1" applyBorder="1"/>
    <xf numFmtId="0" fontId="10" fillId="3" borderId="0" xfId="0" applyFont="1" applyFill="1"/>
    <xf numFmtId="0" fontId="18" fillId="2" borderId="0" xfId="0" applyFont="1" applyFill="1" applyBorder="1"/>
    <xf numFmtId="164" fontId="19" fillId="2" borderId="0" xfId="0" applyNumberFormat="1" applyFont="1" applyFill="1" applyBorder="1"/>
    <xf numFmtId="169" fontId="11" fillId="2" borderId="0" xfId="4" applyNumberFormat="1" applyFont="1" applyFill="1" applyBorder="1"/>
    <xf numFmtId="164" fontId="12" fillId="0" borderId="0" xfId="1" applyNumberFormat="1" applyFont="1" applyFill="1" applyBorder="1"/>
    <xf numFmtId="164" fontId="11" fillId="0" borderId="0" xfId="1" applyNumberFormat="1" applyFont="1" applyFill="1" applyBorder="1"/>
    <xf numFmtId="164" fontId="1" fillId="0" borderId="0" xfId="1" applyNumberFormat="1" applyFont="1" applyFill="1"/>
    <xf numFmtId="164" fontId="11" fillId="0" borderId="0" xfId="1" applyNumberFormat="1" applyFont="1" applyFill="1"/>
    <xf numFmtId="0" fontId="11" fillId="0" borderId="0" xfId="0" applyFont="1" applyFill="1"/>
    <xf numFmtId="164" fontId="11" fillId="2" borderId="6" xfId="0" applyNumberFormat="1" applyFont="1" applyFill="1" applyBorder="1" applyAlignment="1">
      <alignment horizontal="right"/>
    </xf>
    <xf numFmtId="164" fontId="11" fillId="2" borderId="0" xfId="0" applyNumberFormat="1" applyFont="1" applyFill="1" applyBorder="1"/>
    <xf numFmtId="164" fontId="11" fillId="0" borderId="6" xfId="0" applyNumberFormat="1" applyFont="1" applyFill="1" applyBorder="1" applyAlignment="1">
      <alignment horizontal="right"/>
    </xf>
    <xf numFmtId="0" fontId="11" fillId="2" borderId="0" xfId="0" applyFont="1" applyFill="1" applyAlignment="1">
      <alignment horizontal="left"/>
    </xf>
    <xf numFmtId="43" fontId="11" fillId="0" borderId="0" xfId="1" applyNumberFormat="1" applyFont="1" applyFill="1" applyBorder="1"/>
    <xf numFmtId="0" fontId="11" fillId="0" borderId="3" xfId="0" applyFont="1" applyFill="1" applyBorder="1"/>
    <xf numFmtId="0" fontId="11" fillId="2" borderId="0" xfId="0" applyFont="1" applyFill="1" applyBorder="1"/>
    <xf numFmtId="0" fontId="12" fillId="2" borderId="0" xfId="0" applyFont="1" applyFill="1" applyBorder="1"/>
    <xf numFmtId="0" fontId="14" fillId="2" borderId="0" xfId="0" applyFont="1" applyFill="1" applyBorder="1"/>
    <xf numFmtId="0" fontId="4" fillId="3" borderId="0" xfId="0" applyFont="1" applyFill="1" applyBorder="1"/>
    <xf numFmtId="0" fontId="17" fillId="2" borderId="0" xfId="0" applyFont="1" applyFill="1" applyBorder="1"/>
    <xf numFmtId="0" fontId="22" fillId="3" borderId="0" xfId="0" applyFont="1" applyFill="1" applyBorder="1" applyAlignment="1">
      <alignment vertical="center" wrapText="1"/>
    </xf>
    <xf numFmtId="0" fontId="23" fillId="3" borderId="0" xfId="0" applyFont="1" applyFill="1" applyBorder="1" applyAlignment="1">
      <alignment horizontal="right" vertical="center" wrapText="1"/>
    </xf>
    <xf numFmtId="0" fontId="24" fillId="2" borderId="7" xfId="0" applyFont="1" applyFill="1" applyBorder="1" applyAlignment="1">
      <alignment vertical="center" wrapText="1"/>
    </xf>
    <xf numFmtId="166" fontId="24" fillId="2" borderId="7" xfId="0" applyNumberFormat="1" applyFont="1" applyFill="1" applyBorder="1" applyAlignment="1">
      <alignment vertical="center" wrapText="1"/>
    </xf>
    <xf numFmtId="0" fontId="21" fillId="3" borderId="0" xfId="0" applyFont="1" applyFill="1"/>
    <xf numFmtId="166" fontId="21" fillId="3" borderId="0" xfId="0" applyNumberFormat="1" applyFont="1" applyFill="1"/>
    <xf numFmtId="3" fontId="12" fillId="2" borderId="3" xfId="1" applyNumberFormat="1" applyFont="1" applyFill="1" applyBorder="1"/>
    <xf numFmtId="0" fontId="12" fillId="2" borderId="3" xfId="0" applyFont="1" applyFill="1" applyBorder="1"/>
    <xf numFmtId="3" fontId="11" fillId="2" borderId="3" xfId="1" applyNumberFormat="1" applyFont="1" applyFill="1" applyBorder="1"/>
    <xf numFmtId="0" fontId="12" fillId="2" borderId="0" xfId="0" applyFont="1" applyFill="1" applyAlignment="1">
      <alignment horizontal="center"/>
    </xf>
    <xf numFmtId="0" fontId="25" fillId="2" borderId="0" xfId="0" applyFont="1" applyFill="1"/>
    <xf numFmtId="0" fontId="11" fillId="0" borderId="0" xfId="0" applyFont="1"/>
    <xf numFmtId="0" fontId="10" fillId="3" borderId="0" xfId="0" applyFont="1" applyFill="1" applyAlignment="1">
      <alignment wrapText="1"/>
    </xf>
    <xf numFmtId="0" fontId="10" fillId="3" borderId="0" xfId="0" applyFont="1" applyFill="1" applyAlignment="1">
      <alignment horizontal="right"/>
    </xf>
    <xf numFmtId="0" fontId="11" fillId="2" borderId="7" xfId="0" applyFont="1" applyFill="1" applyBorder="1" applyAlignment="1">
      <alignment vertical="center" wrapText="1"/>
    </xf>
    <xf numFmtId="170" fontId="16" fillId="0" borderId="8" xfId="0" applyNumberFormat="1" applyFont="1" applyFill="1" applyBorder="1"/>
    <xf numFmtId="170" fontId="10" fillId="3" borderId="0" xfId="0" applyNumberFormat="1" applyFont="1" applyFill="1" applyBorder="1"/>
    <xf numFmtId="170" fontId="11" fillId="2" borderId="0" xfId="0" applyNumberFormat="1" applyFont="1" applyFill="1"/>
    <xf numFmtId="2" fontId="11" fillId="2" borderId="0" xfId="0" applyNumberFormat="1" applyFont="1" applyFill="1"/>
    <xf numFmtId="3" fontId="11" fillId="2" borderId="0" xfId="1" applyNumberFormat="1" applyFont="1" applyFill="1"/>
    <xf numFmtId="168" fontId="11" fillId="2" borderId="0" xfId="0" applyNumberFormat="1" applyFont="1" applyFill="1"/>
    <xf numFmtId="10" fontId="11" fillId="2" borderId="0" xfId="0" applyNumberFormat="1" applyFont="1" applyFill="1"/>
    <xf numFmtId="2" fontId="11" fillId="2" borderId="0" xfId="1" applyNumberFormat="1" applyFont="1" applyFill="1"/>
    <xf numFmtId="171" fontId="11" fillId="2" borderId="0" xfId="0" applyNumberFormat="1" applyFont="1" applyFill="1"/>
    <xf numFmtId="164" fontId="11" fillId="0" borderId="9" xfId="1" applyNumberFormat="1" applyFont="1" applyFill="1" applyBorder="1"/>
    <xf numFmtId="164" fontId="11" fillId="5" borderId="3" xfId="1" applyNumberFormat="1" applyFont="1" applyFill="1" applyBorder="1"/>
    <xf numFmtId="164" fontId="11" fillId="5" borderId="5" xfId="1" applyNumberFormat="1" applyFont="1" applyFill="1" applyBorder="1"/>
    <xf numFmtId="0" fontId="1" fillId="2" borderId="0" xfId="5" applyFill="1"/>
    <xf numFmtId="0" fontId="20" fillId="2" borderId="0" xfId="0" applyFont="1" applyFill="1"/>
    <xf numFmtId="164" fontId="10" fillId="3" borderId="2" xfId="1" applyNumberFormat="1" applyFont="1" applyFill="1" applyBorder="1" applyAlignment="1">
      <alignment horizontal="center" wrapText="1"/>
    </xf>
    <xf numFmtId="164" fontId="10" fillId="3" borderId="0" xfId="1" applyNumberFormat="1" applyFont="1" applyFill="1" applyAlignment="1">
      <alignment horizontal="center" wrapText="1"/>
    </xf>
    <xf numFmtId="164" fontId="10" fillId="3" borderId="1" xfId="1" applyNumberFormat="1" applyFont="1" applyFill="1" applyBorder="1" applyAlignment="1">
      <alignment horizontal="center" wrapText="1"/>
    </xf>
    <xf numFmtId="164" fontId="10" fillId="3" borderId="0" xfId="1" applyNumberFormat="1" applyFont="1" applyFill="1" applyBorder="1" applyAlignment="1">
      <alignment horizontal="center" wrapText="1"/>
    </xf>
    <xf numFmtId="164" fontId="10" fillId="3" borderId="2" xfId="1" applyNumberFormat="1" applyFont="1" applyFill="1" applyBorder="1" applyAlignment="1">
      <alignment horizontal="center"/>
    </xf>
    <xf numFmtId="164" fontId="10" fillId="3" borderId="0" xfId="1" applyNumberFormat="1" applyFont="1" applyFill="1" applyBorder="1" applyAlignment="1">
      <alignment horizontal="center"/>
    </xf>
    <xf numFmtId="164" fontId="10" fillId="3" borderId="1" xfId="1" applyNumberFormat="1" applyFont="1" applyFill="1" applyBorder="1" applyAlignment="1">
      <alignment horizontal="center"/>
    </xf>
    <xf numFmtId="0" fontId="10" fillId="3" borderId="0" xfId="0" applyFont="1" applyFill="1" applyAlignment="1">
      <alignment horizontal="left"/>
    </xf>
    <xf numFmtId="0" fontId="10" fillId="3" borderId="0" xfId="0" applyFont="1" applyFill="1" applyAlignment="1">
      <alignment horizontal="center"/>
    </xf>
    <xf numFmtId="0" fontId="10" fillId="3" borderId="0" xfId="0" applyFont="1" applyFill="1" applyBorder="1" applyAlignment="1">
      <alignment horizontal="center"/>
    </xf>
  </cellXfs>
  <cellStyles count="6">
    <cellStyle name="Comma" xfId="1" builtinId="3"/>
    <cellStyle name="Comma 2" xfId="3" xr:uid="{D1BE9D6A-82E2-4DEE-B949-458220669FA6}"/>
    <cellStyle name="Currency" xfId="4" builtinId="4"/>
    <cellStyle name="Normal" xfId="0" builtinId="0"/>
    <cellStyle name="Normal 2" xfId="2" xr:uid="{29CEA943-AAE8-4D93-A4ED-918EFDAE4569}"/>
    <cellStyle name="Normal 3" xfId="5" xr:uid="{9A43A74C-660C-4E35-AB49-CCED56B39425}"/>
  </cellStyles>
  <dxfs count="0"/>
  <tableStyles count="0" defaultTableStyle="TableStyleMedium2" defaultPivotStyle="PivotStyleLight16"/>
  <colors>
    <mruColors>
      <color rgb="FF43B02A"/>
      <color rgb="FF00A3E0"/>
      <color rgb="FF003C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r>
              <a:rPr lang="en-AU" sz="1000" b="1"/>
              <a:t>AA6 Capex Forecast by Asset Class, </a:t>
            </a:r>
            <a:r>
              <a:rPr lang="en-AU" sz="1000" b="1" i="0" u="none" strike="noStrike" kern="1200" spc="0" baseline="0">
                <a:solidFill>
                  <a:sysClr val="windowText" lastClr="000000">
                    <a:lumMod val="65000"/>
                    <a:lumOff val="35000"/>
                  </a:sysClr>
                </a:solidFill>
                <a:latin typeface="Tahoma" panose="020B0604030504040204" pitchFamily="34" charset="0"/>
                <a:ea typeface="Tahoma" panose="020B0604030504040204" pitchFamily="34" charset="0"/>
                <a:cs typeface="Tahoma" panose="020B0604030504040204" pitchFamily="34" charset="0"/>
              </a:rPr>
              <a:t>$M real Dec 24</a:t>
            </a:r>
            <a:r>
              <a:rPr lang="en-AU" sz="1000" b="1"/>
              <a:t>	</a:t>
            </a:r>
          </a:p>
        </c:rich>
      </c:tx>
      <c:layout>
        <c:manualLayout>
          <c:xMode val="edge"/>
          <c:yMode val="edge"/>
          <c:x val="0.17122968076528733"/>
          <c:y val="2.8682886767272354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manualLayout>
          <c:layoutTarget val="inner"/>
          <c:xMode val="edge"/>
          <c:yMode val="edge"/>
          <c:x val="0.19246953359081814"/>
          <c:y val="0.1430103685453239"/>
          <c:w val="0.71005283430480282"/>
          <c:h val="0.6805900610971346"/>
        </c:manualLayout>
      </c:layout>
      <c:pieChart>
        <c:varyColors val="1"/>
        <c:ser>
          <c:idx val="0"/>
          <c:order val="0"/>
          <c:tx>
            <c:strRef>
              <c:f>'Charts &amp; Tables'!$B$2</c:f>
              <c:strCache>
                <c:ptCount val="1"/>
                <c:pt idx="0">
                  <c:v>Total</c:v>
                </c:pt>
              </c:strCache>
            </c:strRef>
          </c:tx>
          <c:spPr>
            <a:ln>
              <a:noFill/>
            </a:ln>
          </c:spPr>
          <c:dPt>
            <c:idx val="0"/>
            <c:bubble3D val="0"/>
            <c:spPr>
              <a:solidFill>
                <a:srgbClr val="008C95"/>
              </a:solidFill>
              <a:ln w="19050">
                <a:noFill/>
              </a:ln>
              <a:effectLst/>
            </c:spPr>
            <c:extLst>
              <c:ext xmlns:c16="http://schemas.microsoft.com/office/drawing/2014/chart" uri="{C3380CC4-5D6E-409C-BE32-E72D297353CC}">
                <c16:uniqueId val="{00000001-9B98-48C4-8783-7DFF0933C392}"/>
              </c:ext>
            </c:extLst>
          </c:dPt>
          <c:dPt>
            <c:idx val="1"/>
            <c:bubble3D val="0"/>
            <c:spPr>
              <a:solidFill>
                <a:srgbClr val="E35205"/>
              </a:solidFill>
              <a:ln w="19050">
                <a:noFill/>
              </a:ln>
              <a:effectLst/>
            </c:spPr>
            <c:extLst>
              <c:ext xmlns:c16="http://schemas.microsoft.com/office/drawing/2014/chart" uri="{C3380CC4-5D6E-409C-BE32-E72D297353CC}">
                <c16:uniqueId val="{00000003-9B98-48C4-8783-7DFF0933C392}"/>
              </c:ext>
            </c:extLst>
          </c:dPt>
          <c:dPt>
            <c:idx val="2"/>
            <c:bubble3D val="0"/>
            <c:spPr>
              <a:solidFill>
                <a:srgbClr val="43B02A"/>
              </a:solidFill>
              <a:ln w="19050">
                <a:noFill/>
              </a:ln>
              <a:effectLst/>
            </c:spPr>
            <c:extLst>
              <c:ext xmlns:c16="http://schemas.microsoft.com/office/drawing/2014/chart" uri="{C3380CC4-5D6E-409C-BE32-E72D297353CC}">
                <c16:uniqueId val="{00000005-9B98-48C4-8783-7DFF0933C392}"/>
              </c:ext>
            </c:extLst>
          </c:dPt>
          <c:dPt>
            <c:idx val="3"/>
            <c:bubble3D val="0"/>
            <c:spPr>
              <a:solidFill>
                <a:srgbClr val="F2A900"/>
              </a:solidFill>
              <a:ln w="19050">
                <a:noFill/>
              </a:ln>
              <a:effectLst/>
            </c:spPr>
            <c:extLst>
              <c:ext xmlns:c16="http://schemas.microsoft.com/office/drawing/2014/chart" uri="{C3380CC4-5D6E-409C-BE32-E72D297353CC}">
                <c16:uniqueId val="{00000007-9B98-48C4-8783-7DFF0933C392}"/>
              </c:ext>
            </c:extLst>
          </c:dPt>
          <c:dPt>
            <c:idx val="4"/>
            <c:bubble3D val="0"/>
            <c:spPr>
              <a:solidFill>
                <a:srgbClr val="615E9B"/>
              </a:solidFill>
              <a:ln w="19050">
                <a:noFill/>
              </a:ln>
              <a:effectLst/>
            </c:spPr>
            <c:extLst>
              <c:ext xmlns:c16="http://schemas.microsoft.com/office/drawing/2014/chart" uri="{C3380CC4-5D6E-409C-BE32-E72D297353CC}">
                <c16:uniqueId val="{00000009-9B98-48C4-8783-7DFF0933C392}"/>
              </c:ext>
            </c:extLst>
          </c:dPt>
          <c:dPt>
            <c:idx val="5"/>
            <c:bubble3D val="0"/>
            <c:spPr>
              <a:solidFill>
                <a:srgbClr val="00A3E0"/>
              </a:solidFill>
              <a:ln w="19050">
                <a:noFill/>
              </a:ln>
              <a:effectLst/>
            </c:spPr>
            <c:extLst>
              <c:ext xmlns:c16="http://schemas.microsoft.com/office/drawing/2014/chart" uri="{C3380CC4-5D6E-409C-BE32-E72D297353CC}">
                <c16:uniqueId val="{0000000B-9B98-48C4-8783-7DFF0933C392}"/>
              </c:ext>
            </c:extLst>
          </c:dPt>
          <c:dPt>
            <c:idx val="6"/>
            <c:bubble3D val="0"/>
            <c:spPr>
              <a:solidFill>
                <a:srgbClr val="9E007E"/>
              </a:solidFill>
              <a:ln w="19050">
                <a:noFill/>
              </a:ln>
              <a:effectLst/>
            </c:spPr>
            <c:extLst>
              <c:ext xmlns:c16="http://schemas.microsoft.com/office/drawing/2014/chart" uri="{C3380CC4-5D6E-409C-BE32-E72D297353CC}">
                <c16:uniqueId val="{0000000D-9B98-48C4-8783-7DFF0933C392}"/>
              </c:ext>
            </c:extLst>
          </c:dPt>
          <c:dPt>
            <c:idx val="7"/>
            <c:bubble3D val="0"/>
            <c:spPr>
              <a:solidFill>
                <a:srgbClr val="003C71"/>
              </a:solidFill>
              <a:ln w="19050">
                <a:noFill/>
              </a:ln>
              <a:effectLst/>
            </c:spPr>
            <c:extLst>
              <c:ext xmlns:c16="http://schemas.microsoft.com/office/drawing/2014/chart" uri="{C3380CC4-5D6E-409C-BE32-E72D297353CC}">
                <c16:uniqueId val="{0000000F-9B98-48C4-8783-7DFF0933C392}"/>
              </c:ext>
            </c:extLst>
          </c:dPt>
          <c:dLbls>
            <c:dLbl>
              <c:idx val="0"/>
              <c:layout>
                <c:manualLayout>
                  <c:x val="0.21921925925925922"/>
                  <c:y val="6.339957264957263E-3"/>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fld id="{1C8F174B-63E2-4CF2-9E71-E2BA4034307B}" type="CATEGORYNAME">
                      <a:rPr lang="en-US" sz="900" b="1">
                        <a:latin typeface="Tahoma" panose="020B0604030504040204" pitchFamily="34" charset="0"/>
                        <a:ea typeface="Tahoma" panose="020B0604030504040204" pitchFamily="34" charset="0"/>
                        <a:cs typeface="Tahoma" panose="020B0604030504040204" pitchFamily="34" charset="0"/>
                      </a:rPr>
                      <a:pPr>
                        <a:defRPr b="1">
                          <a:solidFill>
                            <a:sysClr val="windowText" lastClr="000000"/>
                          </a:solidFill>
                        </a:defRPr>
                      </a:pPr>
                      <a:t>[CATEGORY NAME]</a:t>
                    </a:fld>
                    <a:r>
                      <a:rPr lang="en-US" sz="900" b="1" baseline="0">
                        <a:latin typeface="Tahoma" panose="020B0604030504040204" pitchFamily="34" charset="0"/>
                        <a:ea typeface="Tahoma" panose="020B0604030504040204" pitchFamily="34" charset="0"/>
                        <a:cs typeface="Tahoma" panose="020B0604030504040204" pitchFamily="34" charset="0"/>
                      </a:rPr>
                      <a:t>
</a:t>
                    </a:r>
                    <a:fld id="{213E6682-0C5C-4159-9D2E-26D4786AF753}" type="VALUE">
                      <a:rPr lang="en-US" sz="900" b="1" baseline="0">
                        <a:latin typeface="Tahoma" panose="020B0604030504040204" pitchFamily="34" charset="0"/>
                        <a:ea typeface="Tahoma" panose="020B0604030504040204" pitchFamily="34" charset="0"/>
                        <a:cs typeface="Tahoma" panose="020B0604030504040204" pitchFamily="34" charset="0"/>
                      </a:rPr>
                      <a:pPr>
                        <a:defRPr b="1">
                          <a:solidFill>
                            <a:sysClr val="windowText" lastClr="000000"/>
                          </a:solidFill>
                        </a:defRPr>
                      </a:pPr>
                      <a:t>[VALUE]</a:t>
                    </a:fld>
                    <a:r>
                      <a:rPr lang="en-US" sz="900" b="1" baseline="0">
                        <a:latin typeface="Tahoma" panose="020B0604030504040204" pitchFamily="34" charset="0"/>
                        <a:ea typeface="Tahoma" panose="020B0604030504040204" pitchFamily="34" charset="0"/>
                        <a:cs typeface="Tahoma" panose="020B0604030504040204" pitchFamily="34" charset="0"/>
                      </a:rPr>
                      <a:t> m</a:t>
                    </a:r>
                  </a:p>
                  <a:p>
                    <a:pPr>
                      <a:defRPr b="1">
                        <a:solidFill>
                          <a:sysClr val="windowText" lastClr="000000"/>
                        </a:solidFill>
                      </a:defRPr>
                    </a:pPr>
                    <a:r>
                      <a:rPr lang="en-US" sz="900" b="1" baseline="0">
                        <a:latin typeface="Tahoma" panose="020B0604030504040204" pitchFamily="34" charset="0"/>
                        <a:ea typeface="Tahoma" panose="020B0604030504040204" pitchFamily="34" charset="0"/>
                        <a:cs typeface="Tahoma" panose="020B0604030504040204" pitchFamily="34" charset="0"/>
                      </a:rPr>
                      <a:t>(</a:t>
                    </a:r>
                    <a:fld id="{264C1C1A-F1FC-4E0F-A4B2-2202F4EC01F4}" type="PERCENTAGE">
                      <a:rPr lang="en-US" sz="900" b="1" baseline="0">
                        <a:latin typeface="Tahoma" panose="020B0604030504040204" pitchFamily="34" charset="0"/>
                        <a:ea typeface="Tahoma" panose="020B0604030504040204" pitchFamily="34" charset="0"/>
                        <a:cs typeface="Tahoma" panose="020B0604030504040204" pitchFamily="34" charset="0"/>
                      </a:rPr>
                      <a:pPr>
                        <a:defRPr b="1">
                          <a:solidFill>
                            <a:sysClr val="windowText" lastClr="000000"/>
                          </a:solidFill>
                        </a:defRPr>
                      </a:pPr>
                      <a:t>[PERCENTAGE]</a:t>
                    </a:fld>
                    <a:r>
                      <a:rPr lang="en-US" sz="900" b="1" baseline="0">
                        <a:latin typeface="Tahoma" panose="020B0604030504040204" pitchFamily="34" charset="0"/>
                        <a:ea typeface="Tahoma" panose="020B0604030504040204" pitchFamily="34" charset="0"/>
                        <a:cs typeface="Tahoma" panose="020B0604030504040204" pitchFamily="34" charset="0"/>
                      </a:rPr>
                      <a:t>)</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0022499999999999"/>
                      <c:h val="0.12976794871794872"/>
                    </c:manualLayout>
                  </c15:layout>
                  <c15:dlblFieldTable/>
                  <c15:showDataLabelsRange val="0"/>
                </c:ext>
                <c:ext xmlns:c16="http://schemas.microsoft.com/office/drawing/2014/chart" uri="{C3380CC4-5D6E-409C-BE32-E72D297353CC}">
                  <c16:uniqueId val="{00000001-9B98-48C4-8783-7DFF0933C392}"/>
                </c:ext>
              </c:extLst>
            </c:dLbl>
            <c:dLbl>
              <c:idx val="1"/>
              <c:tx>
                <c:rich>
                  <a:bodyPr/>
                  <a:lstStyle/>
                  <a:p>
                    <a:fld id="{76D9D66C-05C4-4179-BCF2-6BC97972CD7F}" type="CATEGORYNAME">
                      <a:rPr lang="en-US"/>
                      <a:pPr/>
                      <a:t>[CATEGORY NAME]</a:t>
                    </a:fld>
                    <a:r>
                      <a:rPr lang="en-US" baseline="0"/>
                      <a:t>
</a:t>
                    </a:r>
                    <a:fld id="{16014936-DD0E-4A87-AF0D-8962C7BE5359}" type="VALUE">
                      <a:rPr lang="en-US" baseline="0"/>
                      <a:pPr/>
                      <a:t>[VALUE]</a:t>
                    </a:fld>
                    <a:r>
                      <a:rPr lang="en-US" baseline="0"/>
                      <a:t> m
(</a:t>
                    </a:r>
                    <a:fld id="{F139F42F-BBB4-4D92-8DC2-70B87EA2D243}" type="PERCENTAGE">
                      <a:rPr lang="en-US" baseline="0"/>
                      <a:pPr/>
                      <a:t>[PERCENTAGE]</a:t>
                    </a:fld>
                    <a:r>
                      <a:rPr lang="en-US" baseline="0"/>
                      <a:t>)</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9B98-48C4-8783-7DFF0933C392}"/>
                </c:ext>
              </c:extLst>
            </c:dLbl>
            <c:dLbl>
              <c:idx val="2"/>
              <c:tx>
                <c:rich>
                  <a:bodyPr/>
                  <a:lstStyle/>
                  <a:p>
                    <a:fld id="{385D4EE3-0201-4C24-9FD5-B64CC6153A37}" type="CATEGORYNAME">
                      <a:rPr lang="en-US"/>
                      <a:pPr/>
                      <a:t>[CATEGORY NAME]</a:t>
                    </a:fld>
                    <a:r>
                      <a:rPr lang="en-US" baseline="0"/>
                      <a:t>
</a:t>
                    </a:r>
                    <a:fld id="{5C7DD333-D95E-4D97-A4D2-12416D4A816E}" type="VALUE">
                      <a:rPr lang="en-US" baseline="0"/>
                      <a:pPr/>
                      <a:t>[VALUE]</a:t>
                    </a:fld>
                    <a:r>
                      <a:rPr lang="en-US" baseline="0"/>
                      <a:t> m
(</a:t>
                    </a:r>
                    <a:fld id="{9CEC84CB-4B87-47C4-B2A2-143729D87AB8}" type="PERCENTAGE">
                      <a:rPr lang="en-US" baseline="0"/>
                      <a:pPr/>
                      <a:t>[PERCENTAGE]</a:t>
                    </a:fld>
                    <a:r>
                      <a:rPr lang="en-US" baseline="0"/>
                      <a:t>)</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9B98-48C4-8783-7DFF0933C392}"/>
                </c:ext>
              </c:extLst>
            </c:dLbl>
            <c:dLbl>
              <c:idx val="3"/>
              <c:layout>
                <c:manualLayout>
                  <c:x val="3.5472870370370196E-2"/>
                  <c:y val="-6.5348290598290643E-3"/>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fld id="{ECD07952-471F-416B-9715-9DB9869B47B9}" type="CATEGORYNAME">
                      <a:rPr lang="en-US" sz="900" b="1">
                        <a:latin typeface="Tahoma" panose="020B0604030504040204" pitchFamily="34" charset="0"/>
                        <a:ea typeface="Tahoma" panose="020B0604030504040204" pitchFamily="34" charset="0"/>
                        <a:cs typeface="Tahoma" panose="020B0604030504040204" pitchFamily="34" charset="0"/>
                      </a:rPr>
                      <a:pPr>
                        <a:defRPr b="1">
                          <a:solidFill>
                            <a:sysClr val="windowText" lastClr="000000"/>
                          </a:solidFill>
                        </a:defRPr>
                      </a:pPr>
                      <a:t>[CATEGORY NAME]</a:t>
                    </a:fld>
                    <a:r>
                      <a:rPr lang="en-US" sz="900" b="1" baseline="0">
                        <a:latin typeface="Tahoma" panose="020B0604030504040204" pitchFamily="34" charset="0"/>
                        <a:ea typeface="Tahoma" panose="020B0604030504040204" pitchFamily="34" charset="0"/>
                        <a:cs typeface="Tahoma" panose="020B0604030504040204" pitchFamily="34" charset="0"/>
                      </a:rPr>
                      <a:t>
</a:t>
                    </a:r>
                    <a:fld id="{6F5ADCD9-CCF6-4132-872B-3003D00A3AF4}" type="VALUE">
                      <a:rPr lang="en-US" sz="900" b="1" baseline="0">
                        <a:latin typeface="Tahoma" panose="020B0604030504040204" pitchFamily="34" charset="0"/>
                        <a:ea typeface="Tahoma" panose="020B0604030504040204" pitchFamily="34" charset="0"/>
                        <a:cs typeface="Tahoma" panose="020B0604030504040204" pitchFamily="34" charset="0"/>
                      </a:rPr>
                      <a:pPr>
                        <a:defRPr b="1">
                          <a:solidFill>
                            <a:sysClr val="windowText" lastClr="000000"/>
                          </a:solidFill>
                        </a:defRPr>
                      </a:pPr>
                      <a:t>[VALUE]</a:t>
                    </a:fld>
                    <a:r>
                      <a:rPr lang="en-US" sz="900" b="1" baseline="0">
                        <a:latin typeface="Tahoma" panose="020B0604030504040204" pitchFamily="34" charset="0"/>
                        <a:ea typeface="Tahoma" panose="020B0604030504040204" pitchFamily="34" charset="0"/>
                        <a:cs typeface="Tahoma" panose="020B0604030504040204" pitchFamily="34" charset="0"/>
                      </a:rPr>
                      <a:t> m
(</a:t>
                    </a:r>
                    <a:fld id="{EA119088-8A78-4CA1-9FD0-337919D5128D}" type="PERCENTAGE">
                      <a:rPr lang="en-US" sz="900" b="1" baseline="0">
                        <a:latin typeface="Tahoma" panose="020B0604030504040204" pitchFamily="34" charset="0"/>
                        <a:ea typeface="Tahoma" panose="020B0604030504040204" pitchFamily="34" charset="0"/>
                        <a:cs typeface="Tahoma" panose="020B0604030504040204" pitchFamily="34" charset="0"/>
                      </a:rPr>
                      <a:pPr>
                        <a:defRPr b="1">
                          <a:solidFill>
                            <a:sysClr val="windowText" lastClr="000000"/>
                          </a:solidFill>
                        </a:defRPr>
                      </a:pPr>
                      <a:t>[PERCENTAGE]</a:t>
                    </a:fld>
                    <a:r>
                      <a:rPr lang="en-US" sz="900" b="1" baseline="0">
                        <a:latin typeface="Tahoma" panose="020B0604030504040204" pitchFamily="34" charset="0"/>
                        <a:ea typeface="Tahoma" panose="020B0604030504040204" pitchFamily="34" charset="0"/>
                        <a:cs typeface="Tahoma" panose="020B0604030504040204" pitchFamily="34" charset="0"/>
                      </a:rPr>
                      <a:t>)</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11021944444444443"/>
                      <c:h val="0.1423594017094017"/>
                    </c:manualLayout>
                  </c15:layout>
                  <c15:dlblFieldTable/>
                  <c15:showDataLabelsRange val="0"/>
                </c:ext>
                <c:ext xmlns:c16="http://schemas.microsoft.com/office/drawing/2014/chart" uri="{C3380CC4-5D6E-409C-BE32-E72D297353CC}">
                  <c16:uniqueId val="{00000007-9B98-48C4-8783-7DFF0933C392}"/>
                </c:ext>
              </c:extLst>
            </c:dLbl>
            <c:dLbl>
              <c:idx val="4"/>
              <c:tx>
                <c:rich>
                  <a:bodyPr/>
                  <a:lstStyle/>
                  <a:p>
                    <a:fld id="{F1FD79D6-DABA-4B33-B301-13834E143FBD}" type="CATEGORYNAME">
                      <a:rPr lang="en-US"/>
                      <a:pPr/>
                      <a:t>[CATEGORY NAME]</a:t>
                    </a:fld>
                    <a:r>
                      <a:rPr lang="en-US" baseline="0"/>
                      <a:t>
</a:t>
                    </a:r>
                    <a:fld id="{7DE46A8A-24EF-499C-A34C-6DC94ED76CE8}" type="VALUE">
                      <a:rPr lang="en-US" baseline="0"/>
                      <a:pPr/>
                      <a:t>[VALUE]</a:t>
                    </a:fld>
                    <a:r>
                      <a:rPr lang="en-US" baseline="0"/>
                      <a:t> m
(</a:t>
                    </a:r>
                    <a:fld id="{3634B974-71FF-44FA-9ED9-B5144A6A6AB1}" type="PERCENTAGE">
                      <a:rPr lang="en-US" baseline="0"/>
                      <a:pPr/>
                      <a:t>[PERCENTAGE]</a:t>
                    </a:fld>
                    <a:r>
                      <a:rPr lang="en-US" baseline="0"/>
                      <a:t>)</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9B98-48C4-8783-7DFF0933C392}"/>
                </c:ext>
              </c:extLst>
            </c:dLbl>
            <c:dLbl>
              <c:idx val="5"/>
              <c:layout>
                <c:manualLayout>
                  <c:x val="-0.16462962962962963"/>
                  <c:y val="8.9123931623932319E-4"/>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fld id="{14781286-3447-494C-B9C6-64FE66EF319A}" type="CATEGORYNAME">
                      <a:rPr lang="en-US" sz="900" b="1">
                        <a:latin typeface="Tahoma" panose="020B0604030504040204" pitchFamily="34" charset="0"/>
                        <a:ea typeface="Tahoma" panose="020B0604030504040204" pitchFamily="34" charset="0"/>
                        <a:cs typeface="Tahoma" panose="020B0604030504040204" pitchFamily="34" charset="0"/>
                      </a:rPr>
                      <a:pPr>
                        <a:defRPr b="1">
                          <a:solidFill>
                            <a:sysClr val="windowText" lastClr="000000"/>
                          </a:solidFill>
                        </a:defRPr>
                      </a:pPr>
                      <a:t>[CATEGORY NAME]</a:t>
                    </a:fld>
                    <a:r>
                      <a:rPr lang="en-US" sz="900" b="1" baseline="0">
                        <a:latin typeface="Tahoma" panose="020B0604030504040204" pitchFamily="34" charset="0"/>
                        <a:ea typeface="Tahoma" panose="020B0604030504040204" pitchFamily="34" charset="0"/>
                        <a:cs typeface="Tahoma" panose="020B0604030504040204" pitchFamily="34" charset="0"/>
                      </a:rPr>
                      <a:t>
</a:t>
                    </a:r>
                    <a:fld id="{3517CC7A-F80C-4126-9B88-3FFE226BE12A}" type="VALUE">
                      <a:rPr lang="en-US" sz="900" b="1" baseline="0">
                        <a:latin typeface="Tahoma" panose="020B0604030504040204" pitchFamily="34" charset="0"/>
                        <a:ea typeface="Tahoma" panose="020B0604030504040204" pitchFamily="34" charset="0"/>
                        <a:cs typeface="Tahoma" panose="020B0604030504040204" pitchFamily="34" charset="0"/>
                      </a:rPr>
                      <a:pPr>
                        <a:defRPr b="1">
                          <a:solidFill>
                            <a:sysClr val="windowText" lastClr="000000"/>
                          </a:solidFill>
                        </a:defRPr>
                      </a:pPr>
                      <a:t>[VALUE]</a:t>
                    </a:fld>
                    <a:r>
                      <a:rPr lang="en-US" sz="900" b="1" baseline="0">
                        <a:latin typeface="Tahoma" panose="020B0604030504040204" pitchFamily="34" charset="0"/>
                        <a:ea typeface="Tahoma" panose="020B0604030504040204" pitchFamily="34" charset="0"/>
                        <a:cs typeface="Tahoma" panose="020B0604030504040204" pitchFamily="34" charset="0"/>
                      </a:rPr>
                      <a:t> m
(</a:t>
                    </a:r>
                    <a:fld id="{C4EF0456-FC20-4ABB-BA95-E3D2E6857DDD}" type="PERCENTAGE">
                      <a:rPr lang="en-US" sz="900" b="1" baseline="0">
                        <a:latin typeface="Tahoma" panose="020B0604030504040204" pitchFamily="34" charset="0"/>
                        <a:ea typeface="Tahoma" panose="020B0604030504040204" pitchFamily="34" charset="0"/>
                        <a:cs typeface="Tahoma" panose="020B0604030504040204" pitchFamily="34" charset="0"/>
                      </a:rPr>
                      <a:pPr>
                        <a:defRPr b="1">
                          <a:solidFill>
                            <a:sysClr val="windowText" lastClr="000000"/>
                          </a:solidFill>
                        </a:defRPr>
                      </a:pPr>
                      <a:t>[PERCENTAGE]</a:t>
                    </a:fld>
                    <a:r>
                      <a:rPr lang="en-US" sz="900" b="1" baseline="0">
                        <a:latin typeface="Tahoma" panose="020B0604030504040204" pitchFamily="34" charset="0"/>
                        <a:ea typeface="Tahoma" panose="020B0604030504040204" pitchFamily="34" charset="0"/>
                        <a:cs typeface="Tahoma" panose="020B0604030504040204" pitchFamily="34" charset="0"/>
                      </a:rPr>
                      <a:t>)</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Tahoma" panose="020B0604030504040204" pitchFamily="34" charset="0"/>
                      <a:ea typeface="Tahoma" panose="020B0604030504040204" pitchFamily="34" charset="0"/>
                      <a:cs typeface="Tahoma" panose="020B0604030504040204" pitchFamily="34" charset="0"/>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240138888888889"/>
                      <c:h val="0.17367521367521369"/>
                    </c:manualLayout>
                  </c15:layout>
                  <c15:dlblFieldTable/>
                  <c15:showDataLabelsRange val="0"/>
                </c:ext>
                <c:ext xmlns:c16="http://schemas.microsoft.com/office/drawing/2014/chart" uri="{C3380CC4-5D6E-409C-BE32-E72D297353CC}">
                  <c16:uniqueId val="{0000000B-9B98-48C4-8783-7DFF0933C392}"/>
                </c:ext>
              </c:extLst>
            </c:dLbl>
            <c:dLbl>
              <c:idx val="6"/>
              <c:tx>
                <c:rich>
                  <a:bodyPr/>
                  <a:lstStyle/>
                  <a:p>
                    <a:fld id="{8B255C00-A1E3-4077-BBC0-CAA310EACA3D}" type="CATEGORYNAME">
                      <a:rPr lang="en-US"/>
                      <a:pPr/>
                      <a:t>[CATEGORY NAME]</a:t>
                    </a:fld>
                    <a:r>
                      <a:rPr lang="en-US" baseline="0"/>
                      <a:t>
</a:t>
                    </a:r>
                    <a:fld id="{A0485B79-4DCA-4A80-B1BD-9BB431F95ABF}" type="VALUE">
                      <a:rPr lang="en-US" baseline="0"/>
                      <a:pPr/>
                      <a:t>[VALUE]</a:t>
                    </a:fld>
                    <a:r>
                      <a:rPr lang="en-US" baseline="0"/>
                      <a:t> m
(</a:t>
                    </a:r>
                    <a:fld id="{7F10EF63-0EF8-461E-B681-8BD709DCAEF6}" type="PERCENTAGE">
                      <a:rPr lang="en-US" baseline="0"/>
                      <a:pPr/>
                      <a:t>[PERCENTAGE]</a:t>
                    </a:fld>
                    <a:r>
                      <a:rPr lang="en-US" baseline="0"/>
                      <a:t>)</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D-9B98-48C4-8783-7DFF0933C392}"/>
                </c:ext>
              </c:extLst>
            </c:dLbl>
            <c:dLbl>
              <c:idx val="7"/>
              <c:tx>
                <c:rich>
                  <a:bodyPr/>
                  <a:lstStyle/>
                  <a:p>
                    <a:fld id="{0C29145D-B3F7-4A44-A51B-6F4D19B2D472}" type="CATEGORYNAME">
                      <a:rPr lang="en-US"/>
                      <a:pPr/>
                      <a:t>[CATEGORY NAME]</a:t>
                    </a:fld>
                    <a:r>
                      <a:rPr lang="en-US" baseline="0"/>
                      <a:t>
</a:t>
                    </a:r>
                    <a:fld id="{DF6AA498-625D-4C96-B094-A7088A09EF72}" type="VALUE">
                      <a:rPr lang="en-US" baseline="0"/>
                      <a:pPr/>
                      <a:t>[VALUE]</a:t>
                    </a:fld>
                    <a:r>
                      <a:rPr lang="en-US" baseline="0"/>
                      <a:t> m
(</a:t>
                    </a:r>
                    <a:fld id="{36DBB622-42EB-4960-9D12-2D989E5D628F}" type="PERCENTAGE">
                      <a:rPr lang="en-US" baseline="0"/>
                      <a:pPr/>
                      <a:t>[PERCENTAGE]</a:t>
                    </a:fld>
                    <a:r>
                      <a:rPr lang="en-US" baseline="0"/>
                      <a:t>)</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F-9B98-48C4-8783-7DFF0933C39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'Charts &amp; Tables'!$A$3:$A$10</c:f>
              <c:strCache>
                <c:ptCount val="8"/>
                <c:pt idx="0">
                  <c:v>Pipeline</c:v>
                </c:pt>
                <c:pt idx="1">
                  <c:v>Compression</c:v>
                </c:pt>
                <c:pt idx="2">
                  <c:v>Metering</c:v>
                </c:pt>
                <c:pt idx="3">
                  <c:v>Other</c:v>
                </c:pt>
                <c:pt idx="4">
                  <c:v>Computers &amp; Motor Vehicles</c:v>
                </c:pt>
                <c:pt idx="5">
                  <c:v>Cathodic/Corrosion Protection</c:v>
                </c:pt>
                <c:pt idx="6">
                  <c:v>SCADA , ECI And Comms</c:v>
                </c:pt>
                <c:pt idx="7">
                  <c:v>Building</c:v>
                </c:pt>
              </c:strCache>
            </c:strRef>
          </c:cat>
          <c:val>
            <c:numRef>
              <c:f>'Charts &amp; Tables'!$B$3:$B$10</c:f>
              <c:numCache>
                <c:formatCode>"$"#,##0.0,</c:formatCode>
                <c:ptCount val="8"/>
                <c:pt idx="0">
                  <c:v>1040.7915451215522</c:v>
                </c:pt>
                <c:pt idx="1">
                  <c:v>27741.914395256859</c:v>
                </c:pt>
                <c:pt idx="2">
                  <c:v>21005.563452760533</c:v>
                </c:pt>
                <c:pt idx="3">
                  <c:v>6443.879268458757</c:v>
                </c:pt>
                <c:pt idx="4">
                  <c:v>54147.94186193413</c:v>
                </c:pt>
                <c:pt idx="5">
                  <c:v>22810.621841572196</c:v>
                </c:pt>
                <c:pt idx="6">
                  <c:v>78454.209891141203</c:v>
                </c:pt>
                <c:pt idx="7">
                  <c:v>50311.77209759751</c:v>
                </c:pt>
              </c:numCache>
            </c:numRef>
          </c:val>
          <c:extLst>
            <c:ext xmlns:c16="http://schemas.microsoft.com/office/drawing/2014/chart" uri="{C3380CC4-5D6E-409C-BE32-E72D297353CC}">
              <c16:uniqueId val="{00000010-9B98-48C4-8783-7DFF0933C39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000" b="1">
                <a:latin typeface="Tahoma" panose="020B0604030504040204" pitchFamily="34" charset="0"/>
                <a:ea typeface="Tahoma" panose="020B0604030504040204" pitchFamily="34" charset="0"/>
                <a:cs typeface="Tahoma" panose="020B0604030504040204" pitchFamily="34" charset="0"/>
              </a:rPr>
              <a:t>AA6 Capex Forecast by Vision Driver,</a:t>
            </a:r>
            <a:r>
              <a:rPr lang="en-AU" sz="1000" b="1" i="0" u="none" strike="noStrike" kern="1200" spc="0" baseline="0">
                <a:solidFill>
                  <a:sysClr val="windowText" lastClr="000000">
                    <a:lumMod val="65000"/>
                    <a:lumOff val="35000"/>
                  </a:sysClr>
                </a:solidFill>
                <a:latin typeface="Tahoma" panose="020B0604030504040204" pitchFamily="34" charset="0"/>
                <a:ea typeface="Tahoma" panose="020B0604030504040204" pitchFamily="34" charset="0"/>
                <a:cs typeface="Tahoma" panose="020B0604030504040204" pitchFamily="34" charset="0"/>
              </a:rPr>
              <a:t> $M real Dec 24</a:t>
            </a:r>
            <a:endParaRPr lang="en-AU" sz="1000" b="1">
              <a:latin typeface="Tahoma" panose="020B0604030504040204" pitchFamily="34" charset="0"/>
              <a:ea typeface="Tahoma" panose="020B0604030504040204" pitchFamily="34" charset="0"/>
              <a:cs typeface="Tahoma" panose="020B060403050404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pieChart>
        <c:varyColors val="1"/>
        <c:ser>
          <c:idx val="0"/>
          <c:order val="0"/>
          <c:tx>
            <c:strRef>
              <c:f>'Charts &amp; Tables'!$B$16</c:f>
              <c:strCache>
                <c:ptCount val="1"/>
                <c:pt idx="0">
                  <c:v>Total</c:v>
                </c:pt>
              </c:strCache>
            </c:strRef>
          </c:tx>
          <c:dPt>
            <c:idx val="0"/>
            <c:bubble3D val="0"/>
            <c:spPr>
              <a:solidFill>
                <a:srgbClr val="003C71"/>
              </a:solidFill>
              <a:ln w="19050">
                <a:solidFill>
                  <a:schemeClr val="lt1"/>
                </a:solidFill>
              </a:ln>
              <a:effectLst/>
            </c:spPr>
            <c:extLst>
              <c:ext xmlns:c16="http://schemas.microsoft.com/office/drawing/2014/chart" uri="{C3380CC4-5D6E-409C-BE32-E72D297353CC}">
                <c16:uniqueId val="{00000002-A698-4C6B-978A-9AB3DD12D0FC}"/>
              </c:ext>
            </c:extLst>
          </c:dPt>
          <c:dPt>
            <c:idx val="1"/>
            <c:bubble3D val="0"/>
            <c:spPr>
              <a:solidFill>
                <a:srgbClr val="00A3E0"/>
              </a:solidFill>
              <a:ln w="19050">
                <a:solidFill>
                  <a:schemeClr val="lt1"/>
                </a:solidFill>
              </a:ln>
              <a:effectLst/>
            </c:spPr>
            <c:extLst>
              <c:ext xmlns:c16="http://schemas.microsoft.com/office/drawing/2014/chart" uri="{C3380CC4-5D6E-409C-BE32-E72D297353CC}">
                <c16:uniqueId val="{00000003-A698-4C6B-978A-9AB3DD12D0FC}"/>
              </c:ext>
            </c:extLst>
          </c:dPt>
          <c:dPt>
            <c:idx val="2"/>
            <c:bubble3D val="0"/>
            <c:spPr>
              <a:solidFill>
                <a:srgbClr val="43B02A"/>
              </a:solidFill>
              <a:ln w="19050">
                <a:solidFill>
                  <a:schemeClr val="lt1"/>
                </a:solidFill>
              </a:ln>
              <a:effectLst/>
            </c:spPr>
            <c:extLst>
              <c:ext xmlns:c16="http://schemas.microsoft.com/office/drawing/2014/chart" uri="{C3380CC4-5D6E-409C-BE32-E72D297353CC}">
                <c16:uniqueId val="{00000004-A698-4C6B-978A-9AB3DD12D0FC}"/>
              </c:ext>
            </c:extLst>
          </c:dPt>
          <c:dLbls>
            <c:dLbl>
              <c:idx val="0"/>
              <c:layout>
                <c:manualLayout>
                  <c:x val="-0.2185658753273681"/>
                  <c:y val="-0.13590744705298929"/>
                </c:manualLayout>
              </c:layout>
              <c:tx>
                <c:rich>
                  <a:bodyPr/>
                  <a:lstStyle/>
                  <a:p>
                    <a:fld id="{2F901A3C-0053-4159-B8DC-45676DF24DA0}" type="CATEGORYNAME">
                      <a:rPr lang="en-US"/>
                      <a:pPr/>
                      <a:t>[CATEGORY NAME]</a:t>
                    </a:fld>
                    <a:endParaRPr lang="en-US" baseline="0"/>
                  </a:p>
                  <a:p>
                    <a:fld id="{A50E209C-ED55-4FEC-80BA-665D15015C4A}" type="VALUE">
                      <a:rPr lang="en-US"/>
                      <a:pPr/>
                      <a:t>[VALUE]</a:t>
                    </a:fld>
                    <a:endParaRPr lang="en-US" baseline="0"/>
                  </a:p>
                  <a:p>
                    <a:r>
                      <a:rPr lang="en-US"/>
                      <a:t>(</a:t>
                    </a:r>
                    <a:fld id="{3F0F734E-A960-48B2-A1D1-AD78F6D5BD2F}" type="PERCENTAGE">
                      <a:rPr lang="en-US"/>
                      <a:pPr/>
                      <a:t>[PERCENTAGE]</a:t>
                    </a:fld>
                    <a:r>
                      <a:rPr lang="en-US"/>
                      <a:t>)</a:t>
                    </a:r>
                  </a:p>
                </c:rich>
              </c:tx>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4165640835517202"/>
                      <c:h val="0.14273425499231951"/>
                    </c:manualLayout>
                  </c15:layout>
                  <c15:dlblFieldTable/>
                  <c15:showDataLabelsRange val="0"/>
                </c:ext>
                <c:ext xmlns:c16="http://schemas.microsoft.com/office/drawing/2014/chart" uri="{C3380CC4-5D6E-409C-BE32-E72D297353CC}">
                  <c16:uniqueId val="{00000002-A698-4C6B-978A-9AB3DD12D0FC}"/>
                </c:ext>
              </c:extLst>
            </c:dLbl>
            <c:dLbl>
              <c:idx val="1"/>
              <c:layout>
                <c:manualLayout>
                  <c:x val="0.16728615980568734"/>
                  <c:y val="1.8997302756510275E-2"/>
                </c:manualLayout>
              </c:layout>
              <c:tx>
                <c:rich>
                  <a:bodyPr/>
                  <a:lstStyle/>
                  <a:p>
                    <a:fld id="{3DD70129-A049-4E39-B6B7-A3977EEF497B}" type="CATEGORYNAME">
                      <a:rPr lang="en-US"/>
                      <a:pPr/>
                      <a:t>[CATEGORY NAME]</a:t>
                    </a:fld>
                    <a:endParaRPr lang="en-US" baseline="0"/>
                  </a:p>
                  <a:p>
                    <a:fld id="{CD878209-0CCF-4063-BB0F-9500892488FE}" type="VALUE">
                      <a:rPr lang="en-US"/>
                      <a:pPr/>
                      <a:t>[VALUE]</a:t>
                    </a:fld>
                    <a:endParaRPr lang="en-US" baseline="0"/>
                  </a:p>
                  <a:p>
                    <a:r>
                      <a:rPr lang="en-US"/>
                      <a:t>(</a:t>
                    </a:r>
                    <a:fld id="{8D09B86F-AC9E-4490-9677-00B4B2F4B65E}" type="PERCENTAGE">
                      <a:rPr lang="en-US"/>
                      <a:pPr/>
                      <a:t>[PERCENTAGE]</a:t>
                    </a:fld>
                    <a:r>
                      <a:rPr lang="en-US"/>
                      <a:t>)</a:t>
                    </a:r>
                  </a:p>
                </c:rich>
              </c:tx>
              <c:dLblPos val="bestFit"/>
              <c:showLegendKey val="0"/>
              <c:showVal val="1"/>
              <c:showCatName val="1"/>
              <c:showSerName val="0"/>
              <c:showPercent val="1"/>
              <c:showBubbleSize val="0"/>
              <c:separator>
</c:separator>
              <c:extLst>
                <c:ext xmlns:c15="http://schemas.microsoft.com/office/drawing/2012/chart" uri="{CE6537A1-D6FC-4f65-9D91-7224C49458BB}">
                  <c15:layout>
                    <c:manualLayout>
                      <c:w val="0.26475415260125607"/>
                      <c:h val="0.14273425499231951"/>
                    </c:manualLayout>
                  </c15:layout>
                  <c15:dlblFieldTable/>
                  <c15:showDataLabelsRange val="0"/>
                </c:ext>
                <c:ext xmlns:c16="http://schemas.microsoft.com/office/drawing/2014/chart" uri="{C3380CC4-5D6E-409C-BE32-E72D297353CC}">
                  <c16:uniqueId val="{00000003-A698-4C6B-978A-9AB3DD12D0FC}"/>
                </c:ext>
              </c:extLst>
            </c:dLbl>
            <c:dLbl>
              <c:idx val="2"/>
              <c:layout>
                <c:manualLayout>
                  <c:x val="0.11910514719793266"/>
                  <c:y val="0.17680570334113641"/>
                </c:manualLayout>
              </c:layout>
              <c:tx>
                <c:rich>
                  <a:bodyPr/>
                  <a:lstStyle/>
                  <a:p>
                    <a:fld id="{91648CD1-73B1-40D7-B113-9ECFED000AAE}" type="CATEGORYNAME">
                      <a:rPr lang="en-US"/>
                      <a:pPr/>
                      <a:t>[CATEGORY NAME]</a:t>
                    </a:fld>
                    <a:endParaRPr lang="en-US" baseline="0"/>
                  </a:p>
                  <a:p>
                    <a:fld id="{DCFF1602-2D07-43C2-84DA-4A4C47E39C10}" type="VALUE">
                      <a:rPr lang="en-US"/>
                      <a:pPr/>
                      <a:t>[VALUE]</a:t>
                    </a:fld>
                    <a:endParaRPr lang="en-US" baseline="0"/>
                  </a:p>
                  <a:p>
                    <a:r>
                      <a:rPr lang="en-US"/>
                      <a:t>(</a:t>
                    </a:r>
                    <a:fld id="{0FF1FA30-5EC1-4AE5-BBFA-B9A2CB163E8A}" type="PERCENTAGE">
                      <a:rPr lang="en-US"/>
                      <a:pPr/>
                      <a:t>[PERCENTAGE]</a:t>
                    </a:fld>
                    <a:r>
                      <a:rPr lang="en-US"/>
                      <a:t>)</a:t>
                    </a:r>
                  </a:p>
                </c:rich>
              </c:tx>
              <c:dLblPos val="bestFit"/>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A698-4C6B-978A-9AB3DD12D0F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'Charts &amp; Tables'!$A$17:$A$19</c:f>
              <c:strCache>
                <c:ptCount val="3"/>
                <c:pt idx="0">
                  <c:v>Delivering for customers</c:v>
                </c:pt>
                <c:pt idx="1">
                  <c:v>A good employer</c:v>
                </c:pt>
                <c:pt idx="2">
                  <c:v>Sustainably cost efficient</c:v>
                </c:pt>
              </c:strCache>
            </c:strRef>
          </c:cat>
          <c:val>
            <c:numRef>
              <c:f>'Charts &amp; Tables'!$B$17:$B$19</c:f>
              <c:numCache>
                <c:formatCode>"$"#,##0.0,</c:formatCode>
                <c:ptCount val="3"/>
                <c:pt idx="0">
                  <c:v>165702.60221159947</c:v>
                </c:pt>
                <c:pt idx="1">
                  <c:v>67998.247086558229</c:v>
                </c:pt>
                <c:pt idx="2">
                  <c:v>28255.845055685033</c:v>
                </c:pt>
              </c:numCache>
            </c:numRef>
          </c:val>
          <c:extLst>
            <c:ext xmlns:c16="http://schemas.microsoft.com/office/drawing/2014/chart" uri="{C3380CC4-5D6E-409C-BE32-E72D297353CC}">
              <c16:uniqueId val="{00000000-A698-4C6B-978A-9AB3DD12D0F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9524</xdr:colOff>
      <xdr:row>47</xdr:row>
      <xdr:rowOff>0</xdr:rowOff>
    </xdr:to>
    <xdr:pic>
      <xdr:nvPicPr>
        <xdr:cNvPr id="2" name="Picture 4">
          <a:extLst>
            <a:ext uri="{FF2B5EF4-FFF2-40B4-BE49-F238E27FC236}">
              <a16:creationId xmlns:a16="http://schemas.microsoft.com/office/drawing/2014/main" id="{0F059E89-17FC-48A0-AA69-3AE59B6FB5BD}"/>
            </a:ext>
          </a:extLst>
        </xdr:cNvPr>
        <xdr:cNvPicPr>
          <a:picLocks noChangeAspect="1"/>
        </xdr:cNvPicPr>
      </xdr:nvPicPr>
      <xdr:blipFill>
        <a:blip xmlns:r="http://schemas.openxmlformats.org/officeDocument/2006/relationships" r:embed="rId1"/>
        <a:stretch>
          <a:fillRect/>
        </a:stretch>
      </xdr:blipFill>
      <xdr:spPr>
        <a:xfrm>
          <a:off x="0" y="1"/>
          <a:ext cx="6181724" cy="8505824"/>
        </a:xfrm>
        <a:prstGeom prst="rect">
          <a:avLst/>
        </a:prstGeom>
      </xdr:spPr>
    </xdr:pic>
    <xdr:clientData/>
  </xdr:twoCellAnchor>
  <xdr:oneCellAnchor>
    <xdr:from>
      <xdr:col>0</xdr:col>
      <xdr:colOff>196849</xdr:colOff>
      <xdr:row>9</xdr:row>
      <xdr:rowOff>79375</xdr:rowOff>
    </xdr:from>
    <xdr:ext cx="5070475" cy="4361190"/>
    <xdr:sp macro="" textlink="">
      <xdr:nvSpPr>
        <xdr:cNvPr id="3" name="TextBox 2" title="5etw34ytqw3">
          <a:extLst>
            <a:ext uri="{FF2B5EF4-FFF2-40B4-BE49-F238E27FC236}">
              <a16:creationId xmlns:a16="http://schemas.microsoft.com/office/drawing/2014/main" id="{C1D9EAD8-4D62-440D-B350-9A7E3D631631}"/>
            </a:ext>
            <a:ext uri="{147F2762-F138-4A5C-976F-8EAC2B608ADB}">
              <a16:predDERef xmlns:a16="http://schemas.microsoft.com/office/drawing/2014/main" pred="{87C08B3D-FED8-D4B9-4F18-8521A7C426AA}"/>
            </a:ext>
          </a:extLst>
        </xdr:cNvPr>
        <xdr:cNvSpPr txBox="1"/>
      </xdr:nvSpPr>
      <xdr:spPr>
        <a:xfrm>
          <a:off x="196849" y="1708150"/>
          <a:ext cx="5070475" cy="436119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r" defTabSz="914400" eaLnBrk="1" fontAlgn="auto" latinLnBrk="0" hangingPunct="1">
            <a:lnSpc>
              <a:spcPct val="100000"/>
            </a:lnSpc>
            <a:spcBef>
              <a:spcPts val="0"/>
            </a:spcBef>
            <a:spcAft>
              <a:spcPts val="0"/>
            </a:spcAft>
            <a:buClrTx/>
            <a:buSzTx/>
            <a:buFontTx/>
            <a:buNone/>
            <a:tabLst/>
            <a:defRPr/>
          </a:pPr>
          <a:r>
            <a:rPr lang="en-AU" sz="2000">
              <a:solidFill>
                <a:schemeClr val="bg1"/>
              </a:solidFill>
              <a:effectLst/>
              <a:latin typeface="FS Albert"/>
              <a:ea typeface="+mn-ea"/>
              <a:cs typeface="+mn-cs"/>
            </a:rPr>
            <a:t>Revised Final Plan</a:t>
          </a:r>
          <a:br>
            <a:rPr lang="en-AU" sz="2000">
              <a:solidFill>
                <a:schemeClr val="bg1"/>
              </a:solidFill>
              <a:effectLst/>
              <a:latin typeface="FS Albert"/>
              <a:ea typeface="+mn-ea"/>
              <a:cs typeface="+mn-cs"/>
            </a:rPr>
          </a:br>
          <a:r>
            <a:rPr lang="en-AU" sz="2000">
              <a:solidFill>
                <a:schemeClr val="bg1"/>
              </a:solidFill>
              <a:effectLst/>
              <a:latin typeface="FS Albert"/>
              <a:ea typeface="+mn-ea"/>
              <a:cs typeface="+mn-cs"/>
            </a:rPr>
            <a:t>Attachment 9.6A</a:t>
          </a:r>
        </a:p>
        <a:p>
          <a:pPr algn="r"/>
          <a:endParaRPr lang="en-AU" sz="2000" u="none" baseline="0">
            <a:solidFill>
              <a:schemeClr val="bg1"/>
            </a:solidFill>
            <a:effectLst/>
            <a:latin typeface="Bree Serif" panose="02000503040000020004" pitchFamily="2" charset="0"/>
            <a:ea typeface="+mn-ea"/>
            <a:cs typeface="+mn-cs"/>
          </a:endParaRPr>
        </a:p>
        <a:p>
          <a:pPr algn="l"/>
          <a:r>
            <a:rPr lang="en-AU" sz="2500" u="none" baseline="0">
              <a:solidFill>
                <a:schemeClr val="bg1"/>
              </a:solidFill>
              <a:latin typeface="Bree Serif" panose="02000503040000020004" pitchFamily="2" charset="0"/>
            </a:rPr>
            <a:t>Capex Expenditure Model 2026-30</a:t>
          </a:r>
        </a:p>
        <a:p>
          <a:endParaRPr lang="en-AU" sz="1800" b="0" baseline="0">
            <a:solidFill>
              <a:schemeClr val="bg1"/>
            </a:solidFill>
            <a:latin typeface="Bree Serif" panose="02000503040000020004" pitchFamily="2" charset="0"/>
          </a:endParaRPr>
        </a:p>
        <a:p>
          <a:r>
            <a:rPr lang="en-AU" sz="1800" b="1" baseline="0">
              <a:solidFill>
                <a:schemeClr val="bg1"/>
              </a:solidFill>
              <a:latin typeface="Bree Serif" panose="02000503040000020004" pitchFamily="2" charset="0"/>
            </a:rPr>
            <a:t>       </a:t>
          </a:r>
        </a:p>
        <a:p>
          <a:pPr algn="r"/>
          <a:r>
            <a:rPr lang="en-AU" sz="1800" b="0" baseline="0">
              <a:solidFill>
                <a:schemeClr val="bg1"/>
              </a:solidFill>
              <a:latin typeface="FS Albert"/>
            </a:rPr>
            <a:t>August 2025</a:t>
          </a:r>
        </a:p>
        <a:p>
          <a:pPr algn="r"/>
          <a:endParaRPr lang="en-AU" sz="1800" b="0" baseline="0">
            <a:solidFill>
              <a:schemeClr val="bg1"/>
            </a:solidFill>
            <a:latin typeface="FS Albert"/>
          </a:endParaRPr>
        </a:p>
        <a:p>
          <a:pPr marL="0" marR="0" lvl="0" indent="0" algn="r" defTabSz="914400" eaLnBrk="1" fontAlgn="auto" latinLnBrk="0" hangingPunct="1">
            <a:lnSpc>
              <a:spcPct val="100000"/>
            </a:lnSpc>
            <a:spcBef>
              <a:spcPts val="0"/>
            </a:spcBef>
            <a:spcAft>
              <a:spcPts val="0"/>
            </a:spcAft>
            <a:buClrTx/>
            <a:buSzTx/>
            <a:buFontTx/>
            <a:buNone/>
            <a:tabLst/>
            <a:defRPr/>
          </a:pPr>
          <a:endParaRPr lang="en-AU" sz="1800" i="0" baseline="0">
            <a:solidFill>
              <a:srgbClr val="00B0F0"/>
            </a:solidFill>
            <a:effectLst/>
            <a:latin typeface="Bree Serif" panose="02000503040000020004" pitchFamily="2" charset="0"/>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lang="en-AU" sz="1800" i="0" baseline="0">
            <a:solidFill>
              <a:srgbClr val="00B0F0"/>
            </a:solidFill>
            <a:effectLst/>
            <a:latin typeface="Bree Serif" panose="02000503040000020004" pitchFamily="2" charset="0"/>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lang="en-AU" sz="1800" b="1" i="0" baseline="0">
              <a:solidFill>
                <a:srgbClr val="00B0F0"/>
              </a:solidFill>
              <a:effectLst/>
              <a:latin typeface="FS Albert"/>
              <a:ea typeface="+mn-ea"/>
              <a:cs typeface="+mn-cs"/>
            </a:rPr>
            <a:t>PUBLIC</a:t>
          </a:r>
          <a:endParaRPr lang="en-AU" sz="1800" b="1" i="0">
            <a:solidFill>
              <a:srgbClr val="00B0F0"/>
            </a:solidFill>
            <a:effectLst/>
            <a:latin typeface="FS Albert"/>
          </a:endParaRPr>
        </a:p>
        <a:p>
          <a:pPr algn="r"/>
          <a:r>
            <a:rPr lang="en-AU" sz="1800" b="0" baseline="0">
              <a:solidFill>
                <a:schemeClr val="bg1"/>
              </a:solidFill>
              <a:latin typeface="Bree Serif" panose="02000503040000020004" pitchFamily="2" charset="0"/>
            </a:rPr>
            <a:t> </a:t>
          </a:r>
        </a:p>
        <a:p>
          <a:endParaRPr lang="en-AU" sz="1800" baseline="0">
            <a:solidFill>
              <a:schemeClr val="bg1"/>
            </a:solidFill>
            <a:latin typeface="Bree Serif" panose="02000503040000020004" pitchFamily="2" charset="0"/>
          </a:endParaRPr>
        </a:p>
        <a:p>
          <a:endParaRPr lang="en-AU" sz="1800" baseline="0">
            <a:solidFill>
              <a:schemeClr val="bg1"/>
            </a:solidFill>
            <a:latin typeface="Bree Serif" panose="02000503040000020004" pitchFamily="2" charset="0"/>
          </a:endParaRPr>
        </a:p>
        <a:p>
          <a:endParaRPr lang="en-AU" sz="1800" baseline="0">
            <a:solidFill>
              <a:schemeClr val="bg1"/>
            </a:solidFill>
            <a:latin typeface="Bree Serif" panose="02000503040000020004" pitchFamily="2" charset="0"/>
          </a:endParaRPr>
        </a:p>
        <a:p>
          <a:endParaRPr lang="en-AU" sz="1800" baseline="0">
            <a:solidFill>
              <a:schemeClr val="bg1"/>
            </a:solidFill>
            <a:latin typeface="Bree Serif" panose="02000503040000020004" pitchFamily="2" charset="0"/>
          </a:endParaRPr>
        </a:p>
      </xdr:txBody>
    </xdr:sp>
    <xdr:clientData/>
  </xdr:oneCellAnchor>
  <xdr:twoCellAnchor editAs="oneCell">
    <xdr:from>
      <xdr:col>0</xdr:col>
      <xdr:colOff>290336</xdr:colOff>
      <xdr:row>39</xdr:row>
      <xdr:rowOff>175285</xdr:rowOff>
    </xdr:from>
    <xdr:to>
      <xdr:col>4</xdr:col>
      <xdr:colOff>526484</xdr:colOff>
      <xdr:row>45</xdr:row>
      <xdr:rowOff>53349</xdr:rowOff>
    </xdr:to>
    <xdr:pic>
      <xdr:nvPicPr>
        <xdr:cNvPr id="4" name="Picture 3" descr="A black background with white text&#10;&#10;Description automatically generated">
          <a:extLst>
            <a:ext uri="{FF2B5EF4-FFF2-40B4-BE49-F238E27FC236}">
              <a16:creationId xmlns:a16="http://schemas.microsoft.com/office/drawing/2014/main" id="{89E46931-6435-4A2E-BC1A-082A2E85CA1A}"/>
            </a:ext>
            <a:ext uri="{147F2762-F138-4A5C-976F-8EAC2B608ADB}">
              <a16:predDERef xmlns:a16="http://schemas.microsoft.com/office/drawing/2014/main" pred="{E335DD80-1A6F-1E56-D9FF-D5AE3F3F7C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0336" y="7233310"/>
          <a:ext cx="2979348" cy="963914"/>
        </a:xfrm>
        <a:prstGeom prst="rect">
          <a:avLst/>
        </a:prstGeom>
      </xdr:spPr>
    </xdr:pic>
    <xdr:clientData/>
  </xdr:twoCellAnchor>
  <xdr:twoCellAnchor>
    <xdr:from>
      <xdr:col>0</xdr:col>
      <xdr:colOff>347179</xdr:colOff>
      <xdr:row>18</xdr:row>
      <xdr:rowOff>57150</xdr:rowOff>
    </xdr:from>
    <xdr:to>
      <xdr:col>8</xdr:col>
      <xdr:colOff>266700</xdr:colOff>
      <xdr:row>18</xdr:row>
      <xdr:rowOff>70403</xdr:rowOff>
    </xdr:to>
    <xdr:cxnSp macro="">
      <xdr:nvCxnSpPr>
        <xdr:cNvPr id="5" name="Straight Connector 4">
          <a:extLst>
            <a:ext uri="{FF2B5EF4-FFF2-40B4-BE49-F238E27FC236}">
              <a16:creationId xmlns:a16="http://schemas.microsoft.com/office/drawing/2014/main" id="{4CEA5206-6795-45E2-BC12-889629F85D0F}"/>
            </a:ext>
          </a:extLst>
        </xdr:cNvPr>
        <xdr:cNvCxnSpPr/>
      </xdr:nvCxnSpPr>
      <xdr:spPr>
        <a:xfrm flipV="1">
          <a:off x="347179" y="3314700"/>
          <a:ext cx="4796321" cy="13253"/>
        </a:xfrm>
        <a:prstGeom prst="line">
          <a:avLst/>
        </a:prstGeom>
        <a:ln w="25400">
          <a:solidFill>
            <a:schemeClr val="bg1"/>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238124</xdr:colOff>
      <xdr:row>0</xdr:row>
      <xdr:rowOff>95249</xdr:rowOff>
    </xdr:from>
    <xdr:to>
      <xdr:col>12</xdr:col>
      <xdr:colOff>571500</xdr:colOff>
      <xdr:row>23</xdr:row>
      <xdr:rowOff>0</xdr:rowOff>
    </xdr:to>
    <xdr:graphicFrame macro="">
      <xdr:nvGraphicFramePr>
        <xdr:cNvPr id="2" name="Chart 1">
          <a:extLst>
            <a:ext uri="{FF2B5EF4-FFF2-40B4-BE49-F238E27FC236}">
              <a16:creationId xmlns:a16="http://schemas.microsoft.com/office/drawing/2014/main" id="{DE722495-3845-46FF-A05F-F5B7585143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561974</xdr:colOff>
      <xdr:row>0</xdr:row>
      <xdr:rowOff>133350</xdr:rowOff>
    </xdr:from>
    <xdr:to>
      <xdr:col>20</xdr:col>
      <xdr:colOff>352425</xdr:colOff>
      <xdr:row>20</xdr:row>
      <xdr:rowOff>171450</xdr:rowOff>
    </xdr:to>
    <xdr:graphicFrame macro="">
      <xdr:nvGraphicFramePr>
        <xdr:cNvPr id="4" name="Chart 3">
          <a:extLst>
            <a:ext uri="{FF2B5EF4-FFF2-40B4-BE49-F238E27FC236}">
              <a16:creationId xmlns:a16="http://schemas.microsoft.com/office/drawing/2014/main" id="{FDCBC304-7D25-F2B7-816D-47A8DA2A50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ient\C$\UCdoc~DM\WE_nd10454617\WE_n10454617_TREASURY_-_INTERST_COST_MODEL_SCENARIO_40_VS_S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ient\C$\data\profiles\n042827\Desktop\LTFM%20updates\120702%20Long%20Term%20Financial%20Model.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gig365-my.sharepoint.com/personal/stuart_thomson_agig_com_au/Documents/Oakeswell/AA6/AA6%20Final%20Plan%20Draft%20Decision/Revised%20Final%20Plan/Attachment%209.6%20-%20Capex%20Forecast%20Model%202026-30_CONFIDENTIAL.xlsx" TargetMode="External"/><Relationship Id="rId1" Type="http://schemas.openxmlformats.org/officeDocument/2006/relationships/externalLinkPath" Target="https://agig365.sharepoint.com/sites/DBPAccessArrangement2026-2030/Shared%20Documents/Draft%20Decision/Response%20to%20Draft%20Decision/Capex/Attachment%209.6%20-%20Capex%20Forecast%20Model%202026-30_CONFIDENT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 - overview"/>
      <sheetName val="Output - b"/>
      <sheetName val="Output - analysis"/>
      <sheetName val="Output - a"/>
      <sheetName val="Output - compare"/>
      <sheetName val="output NEW - profile"/>
      <sheetName val="output OLD - profile"/>
      <sheetName val="Incremental Int (1st round)"/>
      <sheetName val="Interest on Interest for S17"/>
      <sheetName val="Incremental Int (2)"/>
      <sheetName val="Incremental Int (3)"/>
      <sheetName val="intermediate QRisk"/>
      <sheetName val="source NEW. QRisk"/>
      <sheetName val="source NEW.  Workings"/>
      <sheetName val="source NEW. Rate"/>
      <sheetName val="scource NEW. Maturity"/>
      <sheetName val="source NEW. New Debt"/>
      <sheetName val="source NEW. CPI"/>
      <sheetName val="source NEW. WAC LT"/>
      <sheetName val="source NEW. WAC CPI"/>
      <sheetName val="source NEW. WAC ST"/>
      <sheetName val="source OLD. QRisk"/>
      <sheetName val="source OLD.  Workings"/>
      <sheetName val="source OLD. Rate"/>
      <sheetName val="scource OLD. Maturity "/>
      <sheetName val="source OLD. New Debt"/>
      <sheetName val="source OLD. CPI"/>
      <sheetName val="source OLD. WAC LT"/>
      <sheetName val="source OLD. WAC CPI"/>
      <sheetName val="source OLD. WAC S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heet"/>
      <sheetName val="To Do"/>
      <sheetName val="Financials Comparison"/>
      <sheetName val="Overview"/>
      <sheetName val="Check"/>
      <sheetName val="Results&gt;&gt;"/>
      <sheetName val="DuPont"/>
      <sheetName val="Financials - SDPRev"/>
      <sheetName val="Inputs&gt;&gt;"/>
      <sheetName val="Input - SDP"/>
      <sheetName val="Input - RRM"/>
      <sheetName val="Variables"/>
      <sheetName val="WACC"/>
      <sheetName val="Controls&gt;&gt;"/>
      <sheetName val="Scenarios"/>
      <sheetName val="SDP_A"/>
      <sheetName val="RRM_A"/>
      <sheetName val="Calculations&gt;&gt;"/>
      <sheetName val="Input Adjustments"/>
      <sheetName val="Summary Revenue"/>
      <sheetName val="Summary Costs"/>
      <sheetName val="Deferred Revenue"/>
      <sheetName val="Working Cap"/>
      <sheetName val="Assets Revenue"/>
      <sheetName val="Tax ICB Depn"/>
      <sheetName val="Depn Rev"/>
      <sheetName val="Assets Costs"/>
      <sheetName val="Depn Cost"/>
      <sheetName val="Depn Cost2"/>
      <sheetName val="Cash Cons"/>
      <sheetName val="Cap Cons"/>
      <sheetName val="CAPEX Forecast"/>
      <sheetName val="Finance Costs"/>
      <sheetName val="CAPEX Costs"/>
      <sheetName val="Non-Cap"/>
      <sheetName val="O&amp;M"/>
      <sheetName val="CAPEX Costs Scenario"/>
      <sheetName val="Return on Asset"/>
      <sheetName val="Tax on Cap Cons"/>
      <sheetName val="ERC"/>
      <sheetName val="X-Access Periods"/>
      <sheetName val="Adjustment Mechanisms"/>
      <sheetName val="Smoothing"/>
      <sheetName val="New_Smoothing"/>
      <sheetName val="Tax_Analysis"/>
      <sheetName val="Tax_Analysis_Comparison"/>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sheetData sheetId="44"/>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Inputs_Calcs &gt;&gt;&gt;"/>
      <sheetName val="Labour cost esc"/>
      <sheetName val="Capex calcs-AA5"/>
      <sheetName val="Capex calcs"/>
      <sheetName val="Outputs &gt;&gt;&gt;"/>
      <sheetName val="Total spend"/>
      <sheetName val="Spend by Business Case"/>
      <sheetName val="Spend by asset class"/>
      <sheetName val="Spend by vision driver"/>
      <sheetName val="Charts &amp; Tables&gt;&gt;"/>
      <sheetName val="By driver"/>
      <sheetName val="By asset class"/>
      <sheetName val="Capex Summary"/>
    </sheetNames>
    <sheetDataSet>
      <sheetData sheetId="0"/>
      <sheetData sheetId="1"/>
      <sheetData sheetId="2"/>
      <sheetData sheetId="3"/>
      <sheetData sheetId="4">
        <row r="3">
          <cell r="Q3" t="str">
            <v>Forecast capex ($ '000 real at 31 Dec 2024)</v>
          </cell>
          <cell r="AC3" t="str">
            <v>Forecast capex ($ '000 real at 31 Dec 2025)</v>
          </cell>
        </row>
        <row r="4">
          <cell r="C4" t="str">
            <v>Asset Class</v>
          </cell>
          <cell r="D4" t="str">
            <v>Vision Driver</v>
          </cell>
          <cell r="Q4" t="str">
            <v>2026 forecast $ (real 2024)</v>
          </cell>
          <cell r="R4" t="str">
            <v>2027 forecast $ (real 2024)</v>
          </cell>
          <cell r="S4" t="str">
            <v>2028 forecast $ (real 2024)</v>
          </cell>
          <cell r="T4" t="str">
            <v>2029 forecast $ (real 2024)</v>
          </cell>
          <cell r="U4" t="str">
            <v>2030 forecast $ (real 2024)</v>
          </cell>
          <cell r="V4" t="str">
            <v>Total forecast $ (real 2024)</v>
          </cell>
          <cell r="AC4" t="str">
            <v>2026 forecast $ (real 2025)</v>
          </cell>
          <cell r="AD4" t="str">
            <v>2027 forecast $ (real 2025)</v>
          </cell>
          <cell r="AE4" t="str">
            <v>2028 forecast $ (real 2025)</v>
          </cell>
          <cell r="AF4" t="str">
            <v>2029 forecast $ (real 2025)</v>
          </cell>
          <cell r="AG4" t="str">
            <v>2030 forecast $ (real 2025)</v>
          </cell>
          <cell r="AH4" t="str">
            <v>Total forecast $ (real 2025)</v>
          </cell>
        </row>
        <row r="5">
          <cell r="C5" t="str">
            <v>Other Depreciable</v>
          </cell>
          <cell r="D5" t="str">
            <v>Delivering for Customers - Public Safety</v>
          </cell>
          <cell r="Q5">
            <v>345</v>
          </cell>
          <cell r="R5">
            <v>345</v>
          </cell>
          <cell r="S5">
            <v>345</v>
          </cell>
          <cell r="T5">
            <v>345</v>
          </cell>
          <cell r="U5">
            <v>345</v>
          </cell>
          <cell r="V5">
            <v>1725</v>
          </cell>
          <cell r="AC5">
            <v>359.58882603579968</v>
          </cell>
          <cell r="AD5">
            <v>360.50422268185923</v>
          </cell>
          <cell r="AE5">
            <v>361.4219496311955</v>
          </cell>
          <cell r="AF5">
            <v>362.34201281600576</v>
          </cell>
          <cell r="AG5">
            <v>363.26441818358853</v>
          </cell>
          <cell r="AH5">
            <v>1807.1214293484488</v>
          </cell>
        </row>
        <row r="6">
          <cell r="C6" t="str">
            <v>Cathodic/Corrosion Protection</v>
          </cell>
          <cell r="D6" t="str">
            <v>Delivering for Customers - Public Safety</v>
          </cell>
          <cell r="Q6">
            <v>1609</v>
          </cell>
          <cell r="R6">
            <v>1609</v>
          </cell>
          <cell r="S6">
            <v>1609</v>
          </cell>
          <cell r="T6">
            <v>1609</v>
          </cell>
          <cell r="U6">
            <v>1609</v>
          </cell>
          <cell r="V6">
            <v>8045</v>
          </cell>
          <cell r="AC6">
            <v>1677.0389017147875</v>
          </cell>
          <cell r="AD6">
            <v>1681.3080994061202</v>
          </cell>
          <cell r="AE6">
            <v>1685.5881650915755</v>
          </cell>
          <cell r="AF6">
            <v>1689.8791264375457</v>
          </cell>
          <cell r="AG6">
            <v>1694.181011180852</v>
          </cell>
          <cell r="AH6">
            <v>8427.9953038308813</v>
          </cell>
        </row>
        <row r="7">
          <cell r="C7" t="str">
            <v>Compression</v>
          </cell>
          <cell r="D7" t="str">
            <v>Delivering for Customers - Reliability</v>
          </cell>
          <cell r="Q7">
            <v>800</v>
          </cell>
          <cell r="R7">
            <v>400</v>
          </cell>
          <cell r="S7">
            <v>800</v>
          </cell>
          <cell r="T7">
            <v>400</v>
          </cell>
          <cell r="U7">
            <v>400</v>
          </cell>
          <cell r="V7">
            <v>2800</v>
          </cell>
          <cell r="AC7">
            <v>833.82916182214421</v>
          </cell>
          <cell r="AD7">
            <v>417.97591035577881</v>
          </cell>
          <cell r="AE7">
            <v>838.07988320277218</v>
          </cell>
          <cell r="AF7">
            <v>420.10668152580376</v>
          </cell>
          <cell r="AG7">
            <v>421.17613702445044</v>
          </cell>
          <cell r="AH7">
            <v>2931.1677739309489</v>
          </cell>
        </row>
        <row r="8">
          <cell r="C8" t="str">
            <v>SCADA , ECI And Comms</v>
          </cell>
          <cell r="D8" t="str">
            <v>A Good Employer - Safety</v>
          </cell>
          <cell r="Q8">
            <v>800</v>
          </cell>
          <cell r="R8">
            <v>0</v>
          </cell>
          <cell r="S8">
            <v>0</v>
          </cell>
          <cell r="T8">
            <v>0</v>
          </cell>
          <cell r="U8">
            <v>0</v>
          </cell>
          <cell r="V8">
            <v>800</v>
          </cell>
          <cell r="AC8">
            <v>833.82916182214421</v>
          </cell>
          <cell r="AD8">
            <v>0</v>
          </cell>
          <cell r="AE8">
            <v>0</v>
          </cell>
          <cell r="AF8">
            <v>0</v>
          </cell>
          <cell r="AG8">
            <v>0</v>
          </cell>
          <cell r="AH8">
            <v>833.82916182214421</v>
          </cell>
        </row>
        <row r="9">
          <cell r="C9" t="str">
            <v>Cathodic/Corrosion Protection</v>
          </cell>
          <cell r="D9" t="str">
            <v>Delivering for Customers - Public Safety</v>
          </cell>
          <cell r="Q9">
            <v>180</v>
          </cell>
          <cell r="R9">
            <v>180</v>
          </cell>
          <cell r="S9">
            <v>0</v>
          </cell>
          <cell r="T9">
            <v>0</v>
          </cell>
          <cell r="U9">
            <v>0</v>
          </cell>
          <cell r="V9">
            <v>360</v>
          </cell>
          <cell r="AC9">
            <v>187.61156140998244</v>
          </cell>
          <cell r="AD9">
            <v>188.08915966010045</v>
          </cell>
          <cell r="AE9">
            <v>0</v>
          </cell>
          <cell r="AF9">
            <v>0</v>
          </cell>
          <cell r="AG9">
            <v>0</v>
          </cell>
          <cell r="AH9">
            <v>375.70072107008286</v>
          </cell>
        </row>
        <row r="10">
          <cell r="C10" t="str">
            <v>Cathodic/Corrosion Protection</v>
          </cell>
          <cell r="D10" t="str">
            <v>Delivering for Customers - Public Safety</v>
          </cell>
          <cell r="Q10">
            <v>515.02499999999998</v>
          </cell>
          <cell r="R10">
            <v>515.02499999999998</v>
          </cell>
          <cell r="S10">
            <v>515.02499999999998</v>
          </cell>
          <cell r="T10">
            <v>0</v>
          </cell>
          <cell r="U10">
            <v>0</v>
          </cell>
          <cell r="V10">
            <v>1545.0749999999998</v>
          </cell>
          <cell r="AC10">
            <v>536.80358008431222</v>
          </cell>
          <cell r="AD10">
            <v>538.17010807746237</v>
          </cell>
          <cell r="AE10">
            <v>539.5401148081346</v>
          </cell>
          <cell r="AF10">
            <v>0</v>
          </cell>
          <cell r="AG10">
            <v>0</v>
          </cell>
          <cell r="AH10">
            <v>1614.5138029699092</v>
          </cell>
        </row>
        <row r="11">
          <cell r="C11" t="str">
            <v>SCADA , ECI And Comms</v>
          </cell>
          <cell r="D11" t="str">
            <v>A Good Employer - Safety</v>
          </cell>
          <cell r="Q11">
            <v>165</v>
          </cell>
          <cell r="R11">
            <v>165</v>
          </cell>
          <cell r="S11">
            <v>165</v>
          </cell>
          <cell r="T11">
            <v>165</v>
          </cell>
          <cell r="U11">
            <v>165</v>
          </cell>
          <cell r="V11">
            <v>825</v>
          </cell>
          <cell r="AC11">
            <v>171.97726462581724</v>
          </cell>
          <cell r="AD11">
            <v>172.41506302175875</v>
          </cell>
          <cell r="AE11">
            <v>172.85397591057176</v>
          </cell>
          <cell r="AF11">
            <v>173.29400612939406</v>
          </cell>
          <cell r="AG11">
            <v>173.73515652258581</v>
          </cell>
          <cell r="AH11">
            <v>864.27546621012766</v>
          </cell>
        </row>
        <row r="12">
          <cell r="C12" t="str">
            <v>Compression</v>
          </cell>
          <cell r="D12" t="str">
            <v>Delivering for Customers - Reliability</v>
          </cell>
          <cell r="Q12">
            <v>240</v>
          </cell>
          <cell r="R12">
            <v>240</v>
          </cell>
          <cell r="S12">
            <v>240</v>
          </cell>
          <cell r="T12">
            <v>240</v>
          </cell>
          <cell r="U12">
            <v>240</v>
          </cell>
          <cell r="V12">
            <v>1200</v>
          </cell>
          <cell r="AC12">
            <v>250.14874854664325</v>
          </cell>
          <cell r="AD12">
            <v>250.78554621346728</v>
          </cell>
          <cell r="AE12">
            <v>251.42396496083165</v>
          </cell>
          <cell r="AF12">
            <v>252.06400891548228</v>
          </cell>
          <cell r="AG12">
            <v>252.70568221467028</v>
          </cell>
          <cell r="AH12">
            <v>1257.1279508510947</v>
          </cell>
        </row>
        <row r="13">
          <cell r="C13" t="str">
            <v>Compression</v>
          </cell>
          <cell r="D13" t="str">
            <v>Delivering for Customers - Reliability</v>
          </cell>
          <cell r="Q13">
            <v>416</v>
          </cell>
          <cell r="R13">
            <v>416</v>
          </cell>
          <cell r="S13">
            <v>416</v>
          </cell>
          <cell r="T13">
            <v>416</v>
          </cell>
          <cell r="U13">
            <v>832</v>
          </cell>
          <cell r="V13">
            <v>2496</v>
          </cell>
          <cell r="AC13">
            <v>433.59116414751497</v>
          </cell>
          <cell r="AD13">
            <v>434.69494677000995</v>
          </cell>
          <cell r="AE13">
            <v>435.80153926544153</v>
          </cell>
          <cell r="AF13">
            <v>436.91094878683595</v>
          </cell>
          <cell r="AG13">
            <v>876.0463650108569</v>
          </cell>
          <cell r="AH13">
            <v>2617.0449639806593</v>
          </cell>
        </row>
        <row r="14">
          <cell r="C14" t="str">
            <v>Compression</v>
          </cell>
          <cell r="D14" t="str">
            <v>Delivering for Customers - Reliability</v>
          </cell>
          <cell r="Q14">
            <v>853</v>
          </cell>
          <cell r="R14">
            <v>627</v>
          </cell>
          <cell r="S14">
            <v>584</v>
          </cell>
          <cell r="T14">
            <v>639</v>
          </cell>
          <cell r="U14">
            <v>849</v>
          </cell>
          <cell r="V14">
            <v>3552</v>
          </cell>
          <cell r="AC14">
            <v>889.07034379286119</v>
          </cell>
          <cell r="AD14">
            <v>655.17723948268326</v>
          </cell>
          <cell r="AE14">
            <v>611.79831473802369</v>
          </cell>
          <cell r="AF14">
            <v>671.12042373747158</v>
          </cell>
          <cell r="AG14">
            <v>893.94635083439607</v>
          </cell>
          <cell r="AH14">
            <v>3721.1126725854356</v>
          </cell>
        </row>
        <row r="15">
          <cell r="C15" t="str">
            <v>Compression</v>
          </cell>
          <cell r="D15" t="str">
            <v>Delivering for Customers - Customer Service</v>
          </cell>
          <cell r="Q15">
            <v>200</v>
          </cell>
          <cell r="R15">
            <v>200</v>
          </cell>
          <cell r="S15">
            <v>200</v>
          </cell>
          <cell r="T15">
            <v>200</v>
          </cell>
          <cell r="U15">
            <v>200</v>
          </cell>
          <cell r="V15">
            <v>1000</v>
          </cell>
          <cell r="AC15">
            <v>208.45729045553605</v>
          </cell>
          <cell r="AD15">
            <v>208.9879551778894</v>
          </cell>
          <cell r="AE15">
            <v>209.51997080069305</v>
          </cell>
          <cell r="AF15">
            <v>210.05334076290188</v>
          </cell>
          <cell r="AG15">
            <v>210.58806851222522</v>
          </cell>
          <cell r="AH15">
            <v>1047.6066257092455</v>
          </cell>
        </row>
        <row r="16">
          <cell r="C16" t="str">
            <v>SCADA , ECI And Comms</v>
          </cell>
          <cell r="D16" t="str">
            <v>Delivering for Customers - Public Safety</v>
          </cell>
          <cell r="Q16">
            <v>0</v>
          </cell>
          <cell r="R16">
            <v>0</v>
          </cell>
          <cell r="S16">
            <v>0</v>
          </cell>
          <cell r="T16">
            <v>650</v>
          </cell>
          <cell r="U16">
            <v>650</v>
          </cell>
          <cell r="V16">
            <v>1300</v>
          </cell>
          <cell r="AC16">
            <v>0</v>
          </cell>
          <cell r="AD16">
            <v>0</v>
          </cell>
          <cell r="AE16">
            <v>0</v>
          </cell>
          <cell r="AF16">
            <v>682.67335747943116</v>
          </cell>
          <cell r="AG16">
            <v>684.41122266473201</v>
          </cell>
          <cell r="AH16">
            <v>1367.0845801441633</v>
          </cell>
        </row>
        <row r="17">
          <cell r="C17" t="str">
            <v>Compression</v>
          </cell>
          <cell r="D17" t="str">
            <v>Delivering for Customers - Reliability</v>
          </cell>
          <cell r="Q17">
            <v>70</v>
          </cell>
          <cell r="R17">
            <v>70</v>
          </cell>
          <cell r="S17">
            <v>70</v>
          </cell>
          <cell r="T17">
            <v>70</v>
          </cell>
          <cell r="U17">
            <v>70</v>
          </cell>
          <cell r="V17">
            <v>350</v>
          </cell>
          <cell r="AC17">
            <v>72.96005165943761</v>
          </cell>
          <cell r="AD17">
            <v>73.145784312261284</v>
          </cell>
          <cell r="AE17">
            <v>73.331989780242566</v>
          </cell>
          <cell r="AF17">
            <v>73.518669267015667</v>
          </cell>
          <cell r="AG17">
            <v>73.705823979278833</v>
          </cell>
          <cell r="AH17">
            <v>366.66231899823595</v>
          </cell>
        </row>
        <row r="18">
          <cell r="C18" t="str">
            <v>Compression</v>
          </cell>
          <cell r="D18" t="str">
            <v>Delivering for Customers - Reliability</v>
          </cell>
          <cell r="Q18">
            <v>285</v>
          </cell>
          <cell r="R18">
            <v>300</v>
          </cell>
          <cell r="S18">
            <v>300</v>
          </cell>
          <cell r="T18">
            <v>300</v>
          </cell>
          <cell r="U18">
            <v>600</v>
          </cell>
          <cell r="V18">
            <v>1785</v>
          </cell>
          <cell r="AC18">
            <v>297.05163889913888</v>
          </cell>
          <cell r="AD18">
            <v>313.48193276683412</v>
          </cell>
          <cell r="AE18">
            <v>314.27995620103957</v>
          </cell>
          <cell r="AF18">
            <v>315.08001114435285</v>
          </cell>
          <cell r="AG18">
            <v>631.76420553667572</v>
          </cell>
          <cell r="AH18">
            <v>1871.6577445480411</v>
          </cell>
        </row>
        <row r="19">
          <cell r="C19" t="str">
            <v>SCADA , ECI And Comms</v>
          </cell>
          <cell r="D19" t="str">
            <v>Delivering for Customers - Reliability</v>
          </cell>
          <cell r="Q19">
            <v>170</v>
          </cell>
          <cell r="R19">
            <v>0</v>
          </cell>
          <cell r="S19">
            <v>0</v>
          </cell>
          <cell r="T19">
            <v>0</v>
          </cell>
          <cell r="U19">
            <v>0</v>
          </cell>
          <cell r="V19">
            <v>170</v>
          </cell>
          <cell r="AC19">
            <v>177.18869688720565</v>
          </cell>
          <cell r="AD19">
            <v>0</v>
          </cell>
          <cell r="AE19">
            <v>0</v>
          </cell>
          <cell r="AF19">
            <v>0</v>
          </cell>
          <cell r="AG19">
            <v>0</v>
          </cell>
          <cell r="AH19">
            <v>177.18869688720565</v>
          </cell>
        </row>
        <row r="20">
          <cell r="C20" t="str">
            <v>SCADA , ECI And Comms</v>
          </cell>
          <cell r="D20" t="str">
            <v>Delivering for Customers - Reliability</v>
          </cell>
          <cell r="Q20">
            <v>0</v>
          </cell>
          <cell r="R20">
            <v>0</v>
          </cell>
          <cell r="S20">
            <v>250</v>
          </cell>
          <cell r="T20">
            <v>0</v>
          </cell>
          <cell r="U20">
            <v>0</v>
          </cell>
          <cell r="V20">
            <v>250</v>
          </cell>
          <cell r="AC20">
            <v>0</v>
          </cell>
          <cell r="AD20">
            <v>0</v>
          </cell>
          <cell r="AE20">
            <v>261.89996350086631</v>
          </cell>
          <cell r="AF20">
            <v>0</v>
          </cell>
          <cell r="AG20">
            <v>0</v>
          </cell>
          <cell r="AH20">
            <v>261.89996350086631</v>
          </cell>
        </row>
        <row r="21">
          <cell r="C21" t="str">
            <v>SCADA , ECI And Comms</v>
          </cell>
          <cell r="D21" t="str">
            <v>Delivering for Customers - Reliability</v>
          </cell>
          <cell r="Q21">
            <v>0</v>
          </cell>
          <cell r="R21">
            <v>0</v>
          </cell>
          <cell r="S21">
            <v>715</v>
          </cell>
          <cell r="T21">
            <v>0</v>
          </cell>
          <cell r="U21">
            <v>0</v>
          </cell>
          <cell r="V21">
            <v>715</v>
          </cell>
          <cell r="AC21">
            <v>0</v>
          </cell>
          <cell r="AD21">
            <v>0</v>
          </cell>
          <cell r="AE21">
            <v>749.03389561247764</v>
          </cell>
          <cell r="AF21">
            <v>0</v>
          </cell>
          <cell r="AG21">
            <v>0</v>
          </cell>
          <cell r="AH21">
            <v>749.03389561247764</v>
          </cell>
        </row>
        <row r="22">
          <cell r="C22" t="str">
            <v>Cathodic/Corrosion Protection</v>
          </cell>
          <cell r="D22" t="str">
            <v>Delivering for Customers - Public Safety</v>
          </cell>
          <cell r="Q22">
            <v>400</v>
          </cell>
          <cell r="R22">
            <v>0</v>
          </cell>
          <cell r="S22">
            <v>0</v>
          </cell>
          <cell r="T22">
            <v>400</v>
          </cell>
          <cell r="U22">
            <v>300</v>
          </cell>
          <cell r="V22">
            <v>1100</v>
          </cell>
          <cell r="AC22">
            <v>416.91458091107211</v>
          </cell>
          <cell r="AD22">
            <v>0</v>
          </cell>
          <cell r="AE22">
            <v>0</v>
          </cell>
          <cell r="AF22">
            <v>420.10668152580376</v>
          </cell>
          <cell r="AG22">
            <v>315.88210276833786</v>
          </cell>
          <cell r="AH22">
            <v>1152.9033652052137</v>
          </cell>
        </row>
        <row r="23">
          <cell r="C23" t="str">
            <v>Compression</v>
          </cell>
          <cell r="D23" t="str">
            <v>Delivering for Customers - Customer Service</v>
          </cell>
          <cell r="Q23">
            <v>240</v>
          </cell>
          <cell r="R23">
            <v>240</v>
          </cell>
          <cell r="S23">
            <v>240</v>
          </cell>
          <cell r="T23">
            <v>240</v>
          </cell>
          <cell r="U23">
            <v>240</v>
          </cell>
          <cell r="V23">
            <v>1200</v>
          </cell>
          <cell r="AC23">
            <v>250.14874854664325</v>
          </cell>
          <cell r="AD23">
            <v>250.78554621346728</v>
          </cell>
          <cell r="AE23">
            <v>251.42396496083165</v>
          </cell>
          <cell r="AF23">
            <v>252.06400891548228</v>
          </cell>
          <cell r="AG23">
            <v>252.70568221467028</v>
          </cell>
          <cell r="AH23">
            <v>1257.1279508510947</v>
          </cell>
        </row>
        <row r="24">
          <cell r="C24" t="str">
            <v>Compression</v>
          </cell>
          <cell r="D24" t="str">
            <v>Delivering for Customers - Reliability</v>
          </cell>
          <cell r="Q24">
            <v>750</v>
          </cell>
          <cell r="R24">
            <v>0</v>
          </cell>
          <cell r="S24">
            <v>750</v>
          </cell>
          <cell r="T24">
            <v>0</v>
          </cell>
          <cell r="U24">
            <v>0</v>
          </cell>
          <cell r="V24">
            <v>1500</v>
          </cell>
          <cell r="AC24">
            <v>781.71483920826017</v>
          </cell>
          <cell r="AD24">
            <v>0</v>
          </cell>
          <cell r="AE24">
            <v>785.69989050259892</v>
          </cell>
          <cell r="AF24">
            <v>0</v>
          </cell>
          <cell r="AG24">
            <v>0</v>
          </cell>
          <cell r="AH24">
            <v>1567.4147297108591</v>
          </cell>
        </row>
        <row r="25">
          <cell r="C25" t="str">
            <v>Compression</v>
          </cell>
          <cell r="D25" t="str">
            <v>Delivering for Customers - Reliability</v>
          </cell>
          <cell r="Q25">
            <v>0</v>
          </cell>
          <cell r="R25">
            <v>0</v>
          </cell>
          <cell r="S25">
            <v>1200</v>
          </cell>
          <cell r="T25">
            <v>0</v>
          </cell>
          <cell r="U25">
            <v>0</v>
          </cell>
          <cell r="V25">
            <v>1200</v>
          </cell>
          <cell r="AC25">
            <v>0</v>
          </cell>
          <cell r="AD25">
            <v>0</v>
          </cell>
          <cell r="AE25">
            <v>1257.1198248041583</v>
          </cell>
          <cell r="AF25">
            <v>0</v>
          </cell>
          <cell r="AG25">
            <v>0</v>
          </cell>
          <cell r="AH25">
            <v>1257.1198248041583</v>
          </cell>
        </row>
        <row r="26">
          <cell r="C26" t="str">
            <v>Cathodic/Corrosion Protection</v>
          </cell>
          <cell r="D26" t="str">
            <v>Delivering for Customers - Public Safety</v>
          </cell>
          <cell r="Q26">
            <v>106.5</v>
          </cell>
          <cell r="R26">
            <v>106.5</v>
          </cell>
          <cell r="S26">
            <v>106.5</v>
          </cell>
          <cell r="T26">
            <v>106.5</v>
          </cell>
          <cell r="U26">
            <v>106.5</v>
          </cell>
          <cell r="V26">
            <v>532.5</v>
          </cell>
          <cell r="AC26">
            <v>111.00350716757295</v>
          </cell>
          <cell r="AD26">
            <v>111.2860861322261</v>
          </cell>
          <cell r="AE26">
            <v>111.56938445136905</v>
          </cell>
          <cell r="AF26">
            <v>111.85340395624526</v>
          </cell>
          <cell r="AG26">
            <v>112.13814648275994</v>
          </cell>
          <cell r="AH26">
            <v>557.85052819017324</v>
          </cell>
        </row>
        <row r="27">
          <cell r="C27" t="str">
            <v>Cathodic/Corrosion Protection</v>
          </cell>
          <cell r="D27" t="str">
            <v>Delivering for Customers - Public Safety</v>
          </cell>
          <cell r="Q27">
            <v>451</v>
          </cell>
          <cell r="R27">
            <v>451</v>
          </cell>
          <cell r="S27">
            <v>451</v>
          </cell>
          <cell r="T27">
            <v>451</v>
          </cell>
          <cell r="U27">
            <v>451</v>
          </cell>
          <cell r="V27">
            <v>2255</v>
          </cell>
          <cell r="AC27">
            <v>470.07118997723381</v>
          </cell>
          <cell r="AD27">
            <v>471.2678389261406</v>
          </cell>
          <cell r="AE27">
            <v>472.46753415556282</v>
          </cell>
          <cell r="AF27">
            <v>473.67028342034376</v>
          </cell>
          <cell r="AG27">
            <v>474.87609449506789</v>
          </cell>
          <cell r="AH27">
            <v>2362.3529409743487</v>
          </cell>
        </row>
        <row r="28">
          <cell r="C28" t="str">
            <v>Cathodic/Corrosion Protection</v>
          </cell>
          <cell r="D28" t="str">
            <v>Delivering for Customers - Public Safety</v>
          </cell>
          <cell r="Q28">
            <v>250</v>
          </cell>
          <cell r="R28">
            <v>250</v>
          </cell>
          <cell r="S28">
            <v>250</v>
          </cell>
          <cell r="T28">
            <v>250</v>
          </cell>
          <cell r="U28">
            <v>250</v>
          </cell>
          <cell r="V28">
            <v>1250</v>
          </cell>
          <cell r="AC28">
            <v>260.57161306942004</v>
          </cell>
          <cell r="AD28">
            <v>261.23494397236175</v>
          </cell>
          <cell r="AE28">
            <v>261.89996350086631</v>
          </cell>
          <cell r="AF28">
            <v>262.5666759536274</v>
          </cell>
          <cell r="AG28">
            <v>263.23508564028151</v>
          </cell>
          <cell r="AH28">
            <v>1309.508282136557</v>
          </cell>
        </row>
        <row r="29">
          <cell r="C29" t="str">
            <v>Cathodic/Corrosion Protection</v>
          </cell>
          <cell r="D29" t="str">
            <v>Delivering for Customers - Public Safety</v>
          </cell>
          <cell r="Q29">
            <v>220</v>
          </cell>
          <cell r="R29">
            <v>220</v>
          </cell>
          <cell r="S29">
            <v>220</v>
          </cell>
          <cell r="T29">
            <v>220</v>
          </cell>
          <cell r="U29">
            <v>220</v>
          </cell>
          <cell r="V29">
            <v>1100</v>
          </cell>
          <cell r="AC29">
            <v>229.30301950108966</v>
          </cell>
          <cell r="AD29">
            <v>229.88675069567833</v>
          </cell>
          <cell r="AE29">
            <v>230.47196788076235</v>
          </cell>
          <cell r="AF29">
            <v>231.05867483919209</v>
          </cell>
          <cell r="AG29">
            <v>231.64687536344775</v>
          </cell>
          <cell r="AH29">
            <v>1152.3672882801702</v>
          </cell>
        </row>
        <row r="30">
          <cell r="C30" t="str">
            <v>Cathodic/Corrosion Protection</v>
          </cell>
          <cell r="D30" t="str">
            <v>Delivering for Customers - Public Safety</v>
          </cell>
          <cell r="Q30">
            <v>225</v>
          </cell>
          <cell r="R30">
            <v>225</v>
          </cell>
          <cell r="S30">
            <v>0</v>
          </cell>
          <cell r="T30">
            <v>0</v>
          </cell>
          <cell r="U30">
            <v>0</v>
          </cell>
          <cell r="V30">
            <v>450</v>
          </cell>
          <cell r="AC30">
            <v>234.51445176247805</v>
          </cell>
          <cell r="AD30">
            <v>235.11144957512556</v>
          </cell>
          <cell r="AE30">
            <v>0</v>
          </cell>
          <cell r="AF30">
            <v>0</v>
          </cell>
          <cell r="AG30">
            <v>0</v>
          </cell>
          <cell r="AH30">
            <v>469.62590133760364</v>
          </cell>
        </row>
        <row r="31">
          <cell r="C31" t="str">
            <v>Compression</v>
          </cell>
          <cell r="D31" t="str">
            <v>Delivering for Customers - Reliability</v>
          </cell>
          <cell r="Q31">
            <v>900</v>
          </cell>
          <cell r="R31">
            <v>900</v>
          </cell>
          <cell r="S31">
            <v>450</v>
          </cell>
          <cell r="T31">
            <v>0</v>
          </cell>
          <cell r="U31">
            <v>0</v>
          </cell>
          <cell r="V31">
            <v>2250</v>
          </cell>
          <cell r="AC31">
            <v>938.05780704991218</v>
          </cell>
          <cell r="AD31">
            <v>940.44579830050225</v>
          </cell>
          <cell r="AE31">
            <v>471.41993430155935</v>
          </cell>
          <cell r="AF31">
            <v>0</v>
          </cell>
          <cell r="AG31">
            <v>0</v>
          </cell>
          <cell r="AH31">
            <v>2349.9235396519739</v>
          </cell>
        </row>
        <row r="32">
          <cell r="C32" t="str">
            <v>Cathodic/Corrosion Protection</v>
          </cell>
          <cell r="D32" t="str">
            <v>Delivering for Customers - Public Safety</v>
          </cell>
          <cell r="Q32">
            <v>26</v>
          </cell>
          <cell r="R32">
            <v>26</v>
          </cell>
          <cell r="S32">
            <v>26</v>
          </cell>
          <cell r="T32">
            <v>26</v>
          </cell>
          <cell r="U32">
            <v>26</v>
          </cell>
          <cell r="V32">
            <v>130</v>
          </cell>
          <cell r="AC32">
            <v>27.099447759219686</v>
          </cell>
          <cell r="AD32">
            <v>27.168434173125622</v>
          </cell>
          <cell r="AE32">
            <v>27.237596204090096</v>
          </cell>
          <cell r="AF32">
            <v>27.306934299177247</v>
          </cell>
          <cell r="AG32">
            <v>27.376448906589278</v>
          </cell>
          <cell r="AH32">
            <v>136.18886134220193</v>
          </cell>
        </row>
        <row r="33">
          <cell r="C33" t="str">
            <v>Pipeline</v>
          </cell>
          <cell r="D33" t="str">
            <v>Delivering for Customers - Public Safety</v>
          </cell>
          <cell r="Q33">
            <v>86</v>
          </cell>
          <cell r="R33">
            <v>86</v>
          </cell>
          <cell r="S33">
            <v>86</v>
          </cell>
          <cell r="T33">
            <v>86</v>
          </cell>
          <cell r="U33">
            <v>86</v>
          </cell>
          <cell r="V33">
            <v>430</v>
          </cell>
          <cell r="AC33">
            <v>89.636634895880505</v>
          </cell>
          <cell r="AD33">
            <v>89.864820726492439</v>
          </cell>
          <cell r="AE33">
            <v>90.093587444298009</v>
          </cell>
          <cell r="AF33">
            <v>90.322936528047819</v>
          </cell>
          <cell r="AG33">
            <v>90.552869460256844</v>
          </cell>
          <cell r="AH33">
            <v>450.47084905497559</v>
          </cell>
        </row>
        <row r="34">
          <cell r="C34" t="str">
            <v>Cathodic/Corrosion Protection</v>
          </cell>
          <cell r="D34" t="str">
            <v>Delivering for Customers - Public Safety</v>
          </cell>
          <cell r="Q34">
            <v>152.5</v>
          </cell>
          <cell r="R34">
            <v>152.5</v>
          </cell>
          <cell r="S34">
            <v>152.5</v>
          </cell>
          <cell r="T34">
            <v>152.5</v>
          </cell>
          <cell r="U34">
            <v>152.5</v>
          </cell>
          <cell r="V34">
            <v>762.5</v>
          </cell>
          <cell r="AC34">
            <v>158.94868397234623</v>
          </cell>
          <cell r="AD34">
            <v>159.35331582314066</v>
          </cell>
          <cell r="AE34">
            <v>159.75897773552845</v>
          </cell>
          <cell r="AF34">
            <v>160.1656723317127</v>
          </cell>
          <cell r="AG34">
            <v>160.57340224057174</v>
          </cell>
          <cell r="AH34">
            <v>798.80005210329978</v>
          </cell>
        </row>
        <row r="35">
          <cell r="C35" t="str">
            <v>SCADA , ECI And Comms</v>
          </cell>
          <cell r="D35" t="str">
            <v>Delivering for Customers - Reliability</v>
          </cell>
          <cell r="Q35">
            <v>0</v>
          </cell>
          <cell r="R35">
            <v>0</v>
          </cell>
          <cell r="S35">
            <v>0</v>
          </cell>
          <cell r="T35">
            <v>280</v>
          </cell>
          <cell r="U35">
            <v>616</v>
          </cell>
          <cell r="V35">
            <v>896</v>
          </cell>
          <cell r="AC35">
            <v>0</v>
          </cell>
          <cell r="AD35">
            <v>0</v>
          </cell>
          <cell r="AE35">
            <v>0</v>
          </cell>
          <cell r="AF35">
            <v>294.07467706806267</v>
          </cell>
          <cell r="AG35">
            <v>648.61125101765367</v>
          </cell>
          <cell r="AH35">
            <v>942.68592808571634</v>
          </cell>
        </row>
        <row r="36">
          <cell r="C36" t="str">
            <v>SCADA , ECI And Comms</v>
          </cell>
          <cell r="D36" t="str">
            <v>Delivering for Customers - Reliability</v>
          </cell>
          <cell r="Q36">
            <v>0</v>
          </cell>
          <cell r="R36">
            <v>0</v>
          </cell>
          <cell r="S36">
            <v>0</v>
          </cell>
          <cell r="T36">
            <v>0</v>
          </cell>
          <cell r="U36">
            <v>827</v>
          </cell>
          <cell r="V36">
            <v>827</v>
          </cell>
          <cell r="AC36">
            <v>0</v>
          </cell>
          <cell r="AD36">
            <v>0</v>
          </cell>
          <cell r="AE36">
            <v>0</v>
          </cell>
          <cell r="AF36">
            <v>0</v>
          </cell>
          <cell r="AG36">
            <v>870.78166329805128</v>
          </cell>
          <cell r="AH36">
            <v>870.78166329805128</v>
          </cell>
        </row>
        <row r="37">
          <cell r="C37" t="str">
            <v>Cathodic/Corrosion Protection</v>
          </cell>
          <cell r="D37" t="str">
            <v>Delivering for Customers - Public Safety</v>
          </cell>
          <cell r="Q37">
            <v>174</v>
          </cell>
          <cell r="R37">
            <v>0</v>
          </cell>
          <cell r="S37">
            <v>0</v>
          </cell>
          <cell r="T37">
            <v>0</v>
          </cell>
          <cell r="U37">
            <v>0</v>
          </cell>
          <cell r="V37">
            <v>174</v>
          </cell>
          <cell r="AC37">
            <v>181.35784269631637</v>
          </cell>
          <cell r="AD37">
            <v>0</v>
          </cell>
          <cell r="AE37">
            <v>0</v>
          </cell>
          <cell r="AF37">
            <v>0</v>
          </cell>
          <cell r="AG37">
            <v>0</v>
          </cell>
          <cell r="AH37">
            <v>181.35784269631637</v>
          </cell>
        </row>
        <row r="38">
          <cell r="C38" t="str">
            <v>Cathodic/Corrosion Protection</v>
          </cell>
          <cell r="D38" t="str">
            <v>Delivering for Customers - Public Safety</v>
          </cell>
          <cell r="Q38">
            <v>44.52</v>
          </cell>
          <cell r="R38">
            <v>44.52</v>
          </cell>
          <cell r="S38">
            <v>44.52</v>
          </cell>
          <cell r="T38">
            <v>44.52</v>
          </cell>
          <cell r="U38">
            <v>44.52</v>
          </cell>
          <cell r="V38">
            <v>222.60000000000002</v>
          </cell>
          <cell r="AC38">
            <v>46.402592855402325</v>
          </cell>
          <cell r="AD38">
            <v>46.520718822598184</v>
          </cell>
          <cell r="AE38">
            <v>46.639145500234278</v>
          </cell>
          <cell r="AF38">
            <v>46.757873653821967</v>
          </cell>
          <cell r="AG38">
            <v>46.876904050821338</v>
          </cell>
          <cell r="AH38">
            <v>233.19723488287812</v>
          </cell>
        </row>
        <row r="39">
          <cell r="C39" t="str">
            <v>Cathodic/Corrosion Protection</v>
          </cell>
          <cell r="D39" t="str">
            <v>Delivering for Customers - Public Safety</v>
          </cell>
          <cell r="Q39">
            <v>35</v>
          </cell>
          <cell r="R39">
            <v>35</v>
          </cell>
          <cell r="S39">
            <v>35</v>
          </cell>
          <cell r="T39">
            <v>35</v>
          </cell>
          <cell r="U39">
            <v>35</v>
          </cell>
          <cell r="V39">
            <v>175</v>
          </cell>
          <cell r="AC39">
            <v>36.480025829718805</v>
          </cell>
          <cell r="AD39">
            <v>36.572892156130642</v>
          </cell>
          <cell r="AE39">
            <v>36.665994890121283</v>
          </cell>
          <cell r="AF39">
            <v>36.759334633507834</v>
          </cell>
          <cell r="AG39">
            <v>36.852911989639416</v>
          </cell>
          <cell r="AH39">
            <v>183.33115949911797</v>
          </cell>
        </row>
        <row r="40">
          <cell r="C40" t="str">
            <v>SCADA , ECI And Comms</v>
          </cell>
          <cell r="D40" t="str">
            <v>Delivering for Customers - Reliability</v>
          </cell>
          <cell r="Q40">
            <v>0</v>
          </cell>
          <cell r="R40">
            <v>15</v>
          </cell>
          <cell r="S40">
            <v>0</v>
          </cell>
          <cell r="T40">
            <v>8.5</v>
          </cell>
          <cell r="U40">
            <v>0</v>
          </cell>
          <cell r="V40">
            <v>23.5</v>
          </cell>
          <cell r="AC40">
            <v>0</v>
          </cell>
          <cell r="AD40">
            <v>15.674096638341705</v>
          </cell>
          <cell r="AE40">
            <v>0</v>
          </cell>
          <cell r="AF40">
            <v>8.9272669824233297</v>
          </cell>
          <cell r="AG40">
            <v>0</v>
          </cell>
          <cell r="AH40">
            <v>24.601363620765035</v>
          </cell>
        </row>
        <row r="41">
          <cell r="C41" t="str">
            <v>Pipeline</v>
          </cell>
          <cell r="D41" t="str">
            <v>Delivering for Customers - Public Safety</v>
          </cell>
          <cell r="Q41">
            <v>0</v>
          </cell>
          <cell r="R41">
            <v>0</v>
          </cell>
          <cell r="S41">
            <v>0</v>
          </cell>
          <cell r="T41">
            <v>100</v>
          </cell>
          <cell r="U41">
            <v>0</v>
          </cell>
          <cell r="V41">
            <v>100</v>
          </cell>
          <cell r="AC41">
            <v>0</v>
          </cell>
          <cell r="AD41">
            <v>0</v>
          </cell>
          <cell r="AE41">
            <v>0</v>
          </cell>
          <cell r="AF41">
            <v>105.02667038145094</v>
          </cell>
          <cell r="AG41">
            <v>0</v>
          </cell>
          <cell r="AH41">
            <v>105.02667038145094</v>
          </cell>
        </row>
        <row r="42">
          <cell r="C42" t="str">
            <v>Cathodic/Corrosion Protection</v>
          </cell>
          <cell r="D42" t="str">
            <v>Delivering for Customers - Public Safety</v>
          </cell>
          <cell r="Q42">
            <v>171.67500000000001</v>
          </cell>
          <cell r="R42">
            <v>171.67500000000001</v>
          </cell>
          <cell r="S42">
            <v>171.67500000000001</v>
          </cell>
          <cell r="T42">
            <v>171.67500000000001</v>
          </cell>
          <cell r="U42">
            <v>171.67500000000001</v>
          </cell>
          <cell r="V42">
            <v>858.375</v>
          </cell>
          <cell r="AC42">
            <v>178.93452669477077</v>
          </cell>
          <cell r="AD42">
            <v>179.39003602582082</v>
          </cell>
          <cell r="AE42">
            <v>179.84670493604492</v>
          </cell>
          <cell r="AF42">
            <v>180.30453637735593</v>
          </cell>
          <cell r="AG42">
            <v>180.76353330918133</v>
          </cell>
          <cell r="AH42">
            <v>899.2393373431737</v>
          </cell>
        </row>
        <row r="43">
          <cell r="C43" t="str">
            <v>Other Depreciable</v>
          </cell>
          <cell r="D43" t="str">
            <v>Delivering for Customers - Public Safety</v>
          </cell>
          <cell r="Q43">
            <v>21</v>
          </cell>
          <cell r="R43">
            <v>21</v>
          </cell>
          <cell r="S43">
            <v>21</v>
          </cell>
          <cell r="T43">
            <v>21</v>
          </cell>
          <cell r="U43">
            <v>21</v>
          </cell>
          <cell r="V43">
            <v>105</v>
          </cell>
          <cell r="AC43">
            <v>21.888015497831287</v>
          </cell>
          <cell r="AD43">
            <v>21.943735293678387</v>
          </cell>
          <cell r="AE43">
            <v>21.99959693407277</v>
          </cell>
          <cell r="AF43">
            <v>22.055600780104697</v>
          </cell>
          <cell r="AG43">
            <v>22.11174719378365</v>
          </cell>
          <cell r="AH43">
            <v>109.9986956994708</v>
          </cell>
        </row>
        <row r="44">
          <cell r="C44" t="str">
            <v>Computers and Motor Vehicles</v>
          </cell>
          <cell r="D44" t="str">
            <v>Delivering for Customers - Reliability</v>
          </cell>
          <cell r="Q44">
            <v>2579.471</v>
          </cell>
          <cell r="R44">
            <v>785.96699999999998</v>
          </cell>
          <cell r="S44">
            <v>551.82399999999996</v>
          </cell>
          <cell r="T44">
            <v>0</v>
          </cell>
          <cell r="U44">
            <v>0</v>
          </cell>
          <cell r="V44">
            <v>3917.2620000000002</v>
          </cell>
          <cell r="AC44">
            <v>2688.5476773431601</v>
          </cell>
          <cell r="AD44">
            <v>821.28818083650094</v>
          </cell>
          <cell r="AE44">
            <v>578.09074183560813</v>
          </cell>
          <cell r="AF44">
            <v>0</v>
          </cell>
          <cell r="AG44">
            <v>0</v>
          </cell>
          <cell r="AH44">
            <v>4087.9266000152693</v>
          </cell>
        </row>
        <row r="45">
          <cell r="C45" t="str">
            <v>SCADA , ECI And Comms</v>
          </cell>
          <cell r="D45" t="str">
            <v>Delivering for Customers - Reliability</v>
          </cell>
          <cell r="Q45">
            <v>269.154</v>
          </cell>
          <cell r="R45">
            <v>269.154</v>
          </cell>
          <cell r="S45">
            <v>269.154</v>
          </cell>
          <cell r="T45">
            <v>269.154</v>
          </cell>
          <cell r="U45">
            <v>0</v>
          </cell>
          <cell r="V45">
            <v>1076.616</v>
          </cell>
          <cell r="AC45">
            <v>280.53556777634674</v>
          </cell>
          <cell r="AD45">
            <v>281.24972043974822</v>
          </cell>
          <cell r="AE45">
            <v>281.96569110444869</v>
          </cell>
          <cell r="AF45">
            <v>282.68348439849046</v>
          </cell>
          <cell r="AG45">
            <v>0</v>
          </cell>
          <cell r="AH45">
            <v>1126.4344637190341</v>
          </cell>
        </row>
        <row r="46">
          <cell r="C46" t="str">
            <v>SCADA , ECI And Comms</v>
          </cell>
          <cell r="D46" t="str">
            <v>Delivering for Customers - Reliability</v>
          </cell>
          <cell r="Q46">
            <v>0</v>
          </cell>
          <cell r="R46">
            <v>0</v>
          </cell>
          <cell r="S46">
            <v>198.80600000000001</v>
          </cell>
          <cell r="T46">
            <v>0</v>
          </cell>
          <cell r="U46">
            <v>198.80600000000001</v>
          </cell>
          <cell r="V46">
            <v>397.61200000000002</v>
          </cell>
          <cell r="AC46">
            <v>0</v>
          </cell>
          <cell r="AD46">
            <v>0</v>
          </cell>
          <cell r="AE46">
            <v>208.26913657501291</v>
          </cell>
          <cell r="AF46">
            <v>0</v>
          </cell>
          <cell r="AG46">
            <v>209.33085774320725</v>
          </cell>
          <cell r="AH46">
            <v>417.59999431822018</v>
          </cell>
        </row>
        <row r="47">
          <cell r="C47" t="str">
            <v>SCADA , ECI And Comms</v>
          </cell>
          <cell r="D47" t="str">
            <v>Delivering for Customers - Reliability</v>
          </cell>
          <cell r="Q47">
            <v>0</v>
          </cell>
          <cell r="R47">
            <v>42.82</v>
          </cell>
          <cell r="S47">
            <v>0</v>
          </cell>
          <cell r="T47">
            <v>42.82</v>
          </cell>
          <cell r="U47">
            <v>0</v>
          </cell>
          <cell r="V47">
            <v>85.64</v>
          </cell>
          <cell r="AC47">
            <v>0</v>
          </cell>
          <cell r="AD47">
            <v>44.744321203586118</v>
          </cell>
          <cell r="AE47">
            <v>0</v>
          </cell>
          <cell r="AF47">
            <v>44.972420257337298</v>
          </cell>
          <cell r="AG47">
            <v>0</v>
          </cell>
          <cell r="AH47">
            <v>89.716741460923416</v>
          </cell>
        </row>
        <row r="48">
          <cell r="C48" t="str">
            <v>SCADA , ECI And Comms</v>
          </cell>
          <cell r="D48" t="str">
            <v>Delivering for Customers - Reliability</v>
          </cell>
          <cell r="Q48">
            <v>99.096999999999994</v>
          </cell>
          <cell r="R48">
            <v>99.096999999999994</v>
          </cell>
          <cell r="S48">
            <v>99.096999999999994</v>
          </cell>
          <cell r="T48">
            <v>99.096999999999994</v>
          </cell>
          <cell r="U48">
            <v>99.096999999999994</v>
          </cell>
          <cell r="V48">
            <v>495.48499999999996</v>
          </cell>
          <cell r="AC48">
            <v>103.28746056136127</v>
          </cell>
          <cell r="AD48">
            <v>103.55039697131652</v>
          </cell>
          <cell r="AE48">
            <v>103.81400273218139</v>
          </cell>
          <cell r="AF48">
            <v>104.07827954790645</v>
          </cell>
          <cell r="AG48">
            <v>104.3432291267799</v>
          </cell>
          <cell r="AH48">
            <v>519.0733689395455</v>
          </cell>
        </row>
        <row r="49">
          <cell r="C49" t="str">
            <v>SCADA , ECI And Comms</v>
          </cell>
          <cell r="D49" t="str">
            <v>Delivering for Customers - Reliability</v>
          </cell>
          <cell r="Q49">
            <v>303.71499999999997</v>
          </cell>
          <cell r="R49">
            <v>303.71499999999997</v>
          </cell>
          <cell r="S49">
            <v>303.71499999999997</v>
          </cell>
          <cell r="T49">
            <v>303.71499999999997</v>
          </cell>
          <cell r="U49">
            <v>303.71499999999997</v>
          </cell>
          <cell r="V49">
            <v>1518.5749999999998</v>
          </cell>
          <cell r="AC49">
            <v>316.55802985351562</v>
          </cell>
          <cell r="AD49">
            <v>317.36388403426338</v>
          </cell>
          <cell r="AE49">
            <v>318.17178965866242</v>
          </cell>
          <cell r="AF49">
            <v>318.9817519490237</v>
          </cell>
          <cell r="AG49">
            <v>319.79377614095239</v>
          </cell>
          <cell r="AH49">
            <v>1590.8692316364175</v>
          </cell>
        </row>
        <row r="50">
          <cell r="C50" t="str">
            <v>SCADA , ECI And Comms</v>
          </cell>
          <cell r="D50" t="str">
            <v>Delivering for Customers - Reliability</v>
          </cell>
          <cell r="Q50">
            <v>371.61599999999999</v>
          </cell>
          <cell r="R50">
            <v>371.61599999999999</v>
          </cell>
          <cell r="S50">
            <v>371.61599999999999</v>
          </cell>
          <cell r="T50">
            <v>371.61599999999999</v>
          </cell>
          <cell r="U50">
            <v>371.61599999999999</v>
          </cell>
          <cell r="V50">
            <v>1858.08</v>
          </cell>
          <cell r="AC50">
            <v>387.33032224962238</v>
          </cell>
          <cell r="AD50">
            <v>388.31633975693273</v>
          </cell>
          <cell r="AE50">
            <v>389.30486734535174</v>
          </cell>
          <cell r="AF50">
            <v>390.29591140473275</v>
          </cell>
          <cell r="AG50">
            <v>391.28947834119543</v>
          </cell>
          <cell r="AH50">
            <v>1946.5369190978352</v>
          </cell>
        </row>
        <row r="51">
          <cell r="C51" t="str">
            <v>SCADA , ECI And Comms</v>
          </cell>
          <cell r="D51" t="str">
            <v>Delivering for Customers - Reliability</v>
          </cell>
          <cell r="Q51">
            <v>0</v>
          </cell>
          <cell r="R51">
            <v>0</v>
          </cell>
          <cell r="S51">
            <v>0</v>
          </cell>
          <cell r="T51">
            <v>321.149</v>
          </cell>
          <cell r="U51">
            <v>0</v>
          </cell>
          <cell r="V51">
            <v>321.149</v>
          </cell>
          <cell r="AC51">
            <v>0</v>
          </cell>
          <cell r="AD51">
            <v>0</v>
          </cell>
          <cell r="AE51">
            <v>0</v>
          </cell>
          <cell r="AF51">
            <v>337.29210166332592</v>
          </cell>
          <cell r="AG51">
            <v>0</v>
          </cell>
          <cell r="AH51">
            <v>337.29210166332592</v>
          </cell>
        </row>
        <row r="52">
          <cell r="C52" t="str">
            <v>SCADA , ECI And Comms</v>
          </cell>
          <cell r="D52" t="str">
            <v>Delivering for Customers - Customer Service</v>
          </cell>
          <cell r="Q52">
            <v>295</v>
          </cell>
          <cell r="R52">
            <v>295</v>
          </cell>
          <cell r="S52">
            <v>295</v>
          </cell>
          <cell r="T52">
            <v>295</v>
          </cell>
          <cell r="U52">
            <v>295</v>
          </cell>
          <cell r="V52">
            <v>1475</v>
          </cell>
          <cell r="AC52">
            <v>307.47450342191564</v>
          </cell>
          <cell r="AD52">
            <v>308.25723388738686</v>
          </cell>
          <cell r="AE52">
            <v>309.04195693102224</v>
          </cell>
          <cell r="AF52">
            <v>309.82867762528031</v>
          </cell>
          <cell r="AG52">
            <v>310.61740105553218</v>
          </cell>
          <cell r="AH52">
            <v>1545.2197729211373</v>
          </cell>
        </row>
        <row r="53">
          <cell r="C53" t="str">
            <v>SCADA , ECI And Comms</v>
          </cell>
          <cell r="D53" t="str">
            <v>Delivering for Customers - Customer Service</v>
          </cell>
          <cell r="Q53">
            <v>1376</v>
          </cell>
          <cell r="R53">
            <v>1376</v>
          </cell>
          <cell r="S53">
            <v>1376</v>
          </cell>
          <cell r="T53">
            <v>1376</v>
          </cell>
          <cell r="U53">
            <v>1376</v>
          </cell>
          <cell r="V53">
            <v>6880</v>
          </cell>
          <cell r="AC53">
            <v>1434.1861583340881</v>
          </cell>
          <cell r="AD53">
            <v>1437.837131623879</v>
          </cell>
          <cell r="AE53">
            <v>1441.4973991087681</v>
          </cell>
          <cell r="AF53">
            <v>1445.1669844487651</v>
          </cell>
          <cell r="AG53">
            <v>1448.8459113641095</v>
          </cell>
          <cell r="AH53">
            <v>7207.5335848796094</v>
          </cell>
        </row>
        <row r="54">
          <cell r="C54" t="str">
            <v>SCADA , ECI And Comms</v>
          </cell>
          <cell r="D54" t="str">
            <v>Delivering for Customers - Customer Service</v>
          </cell>
          <cell r="R54">
            <v>357.85199999999998</v>
          </cell>
          <cell r="U54">
            <v>357.85199999999998</v>
          </cell>
          <cell r="V54">
            <v>715.70399999999995</v>
          </cell>
          <cell r="AC54">
            <v>0</v>
          </cell>
          <cell r="AD54">
            <v>373.93378868159033</v>
          </cell>
          <cell r="AE54">
            <v>0</v>
          </cell>
          <cell r="AF54">
            <v>0</v>
          </cell>
          <cell r="AG54">
            <v>376.79680746618408</v>
          </cell>
          <cell r="AH54">
            <v>750.73059614777435</v>
          </cell>
        </row>
        <row r="55">
          <cell r="C55" t="str">
            <v>Metering</v>
          </cell>
          <cell r="D55" t="str">
            <v>Delivering for Customers - Customer Service</v>
          </cell>
          <cell r="Q55">
            <v>0</v>
          </cell>
          <cell r="R55">
            <v>219</v>
          </cell>
          <cell r="S55">
            <v>657</v>
          </cell>
          <cell r="T55">
            <v>657</v>
          </cell>
          <cell r="U55">
            <v>657</v>
          </cell>
          <cell r="V55">
            <v>2190</v>
          </cell>
          <cell r="AC55">
            <v>0</v>
          </cell>
          <cell r="AD55">
            <v>228.84181091978888</v>
          </cell>
          <cell r="AE55">
            <v>688.27310408027665</v>
          </cell>
          <cell r="AF55">
            <v>690.02522440613268</v>
          </cell>
          <cell r="AG55">
            <v>691.78180506265983</v>
          </cell>
          <cell r="AH55">
            <v>2298.9219444688579</v>
          </cell>
        </row>
        <row r="56">
          <cell r="C56" t="str">
            <v>SCADA , ECI And Comms</v>
          </cell>
          <cell r="D56" t="str">
            <v>Delivering for Customers - Reliability</v>
          </cell>
          <cell r="T56">
            <v>477.13600000000002</v>
          </cell>
          <cell r="V56">
            <v>477.13600000000002</v>
          </cell>
          <cell r="AC56">
            <v>0</v>
          </cell>
          <cell r="AD56">
            <v>0</v>
          </cell>
          <cell r="AE56">
            <v>0</v>
          </cell>
          <cell r="AF56">
            <v>501.12005399123984</v>
          </cell>
          <cell r="AG56">
            <v>0</v>
          </cell>
          <cell r="AH56">
            <v>501.12005399123984</v>
          </cell>
        </row>
        <row r="57">
          <cell r="C57" t="str">
            <v>SCADA , ECI And Comms</v>
          </cell>
          <cell r="D57" t="str">
            <v>Delivering for Customers - Reliability</v>
          </cell>
          <cell r="Q57">
            <v>28.047000000000001</v>
          </cell>
          <cell r="R57">
            <v>28.047000000000001</v>
          </cell>
          <cell r="S57">
            <v>28.047000000000001</v>
          </cell>
          <cell r="T57">
            <v>28.047000000000001</v>
          </cell>
          <cell r="U57">
            <v>28.047000000000001</v>
          </cell>
          <cell r="V57">
            <v>140.23500000000001</v>
          </cell>
          <cell r="AC57">
            <v>29.233008127032097</v>
          </cell>
          <cell r="AD57">
            <v>29.30742589437132</v>
          </cell>
          <cell r="AE57">
            <v>29.382033105235191</v>
          </cell>
          <cell r="AF57">
            <v>29.456830241885548</v>
          </cell>
          <cell r="AG57">
            <v>29.531817787811903</v>
          </cell>
          <cell r="AH57">
            <v>146.91111515633605</v>
          </cell>
        </row>
        <row r="58">
          <cell r="C58" t="str">
            <v>SCADA , ECI And Comms</v>
          </cell>
          <cell r="D58" t="str">
            <v>Delivering for Customers - Reliability</v>
          </cell>
          <cell r="S58">
            <v>336.44200000000001</v>
          </cell>
          <cell r="V58">
            <v>336.44200000000001</v>
          </cell>
          <cell r="AC58">
            <v>0</v>
          </cell>
          <cell r="AD58">
            <v>0</v>
          </cell>
          <cell r="AE58">
            <v>352.45659008063387</v>
          </cell>
          <cell r="AF58">
            <v>0</v>
          </cell>
          <cell r="AG58">
            <v>0</v>
          </cell>
          <cell r="AH58">
            <v>352.45659008063387</v>
          </cell>
        </row>
        <row r="59">
          <cell r="C59" t="str">
            <v>SCADA , ECI And Comms</v>
          </cell>
          <cell r="D59" t="str">
            <v>Delivering for Customers - Reliability</v>
          </cell>
          <cell r="Q59">
            <v>275.27100000000002</v>
          </cell>
          <cell r="R59">
            <v>275.27100000000002</v>
          </cell>
          <cell r="V59">
            <v>550.54200000000003</v>
          </cell>
          <cell r="AC59">
            <v>286.91123400492933</v>
          </cell>
          <cell r="AD59">
            <v>287.64161704886396</v>
          </cell>
          <cell r="AE59">
            <v>0</v>
          </cell>
          <cell r="AF59">
            <v>0</v>
          </cell>
          <cell r="AG59">
            <v>0</v>
          </cell>
          <cell r="AH59">
            <v>574.55285105379335</v>
          </cell>
        </row>
        <row r="60">
          <cell r="C60" t="str">
            <v>SCADA , ECI And Comms</v>
          </cell>
          <cell r="D60" t="str">
            <v>Delivering for Customers - Reliability</v>
          </cell>
          <cell r="U60">
            <v>97.873999999999995</v>
          </cell>
          <cell r="V60">
            <v>97.873999999999995</v>
          </cell>
          <cell r="AC60">
            <v>0</v>
          </cell>
          <cell r="AD60">
            <v>0</v>
          </cell>
          <cell r="AE60">
            <v>0</v>
          </cell>
          <cell r="AF60">
            <v>0</v>
          </cell>
          <cell r="AG60">
            <v>103.05548308782765</v>
          </cell>
          <cell r="AH60">
            <v>103.05548308782765</v>
          </cell>
        </row>
        <row r="61">
          <cell r="C61" t="str">
            <v>SCADA , ECI And Comms</v>
          </cell>
          <cell r="D61" t="str">
            <v>Delivering for Customers - Reliability</v>
          </cell>
          <cell r="S61">
            <v>113</v>
          </cell>
          <cell r="V61">
            <v>113</v>
          </cell>
          <cell r="AC61">
            <v>0</v>
          </cell>
          <cell r="AD61">
            <v>0</v>
          </cell>
          <cell r="AE61">
            <v>118.37878350239157</v>
          </cell>
          <cell r="AF61">
            <v>0</v>
          </cell>
          <cell r="AG61">
            <v>0</v>
          </cell>
          <cell r="AH61">
            <v>118.37878350239157</v>
          </cell>
        </row>
        <row r="62">
          <cell r="C62" t="str">
            <v>SCADA , ECI And Comms</v>
          </cell>
          <cell r="D62" t="str">
            <v>Delivering for Customers - Reliability</v>
          </cell>
          <cell r="R62">
            <v>18</v>
          </cell>
          <cell r="S62">
            <v>11</v>
          </cell>
          <cell r="T62">
            <v>34</v>
          </cell>
          <cell r="V62">
            <v>63</v>
          </cell>
          <cell r="AC62">
            <v>0</v>
          </cell>
          <cell r="AD62">
            <v>18.808915966010044</v>
          </cell>
          <cell r="AE62">
            <v>11.523598394038117</v>
          </cell>
          <cell r="AF62">
            <v>35.709067929693319</v>
          </cell>
          <cell r="AG62">
            <v>0</v>
          </cell>
          <cell r="AH62">
            <v>66.041582289741484</v>
          </cell>
        </row>
        <row r="63">
          <cell r="C63" t="str">
            <v>SCADA , ECI And Comms</v>
          </cell>
          <cell r="D63" t="str">
            <v>Delivering for Customers - Reliability</v>
          </cell>
          <cell r="R63">
            <v>474</v>
          </cell>
          <cell r="S63">
            <v>474</v>
          </cell>
          <cell r="T63">
            <v>474</v>
          </cell>
          <cell r="U63">
            <v>474</v>
          </cell>
          <cell r="V63">
            <v>1896</v>
          </cell>
          <cell r="AC63">
            <v>0</v>
          </cell>
          <cell r="AD63">
            <v>495.30145377159789</v>
          </cell>
          <cell r="AE63">
            <v>496.56233079764252</v>
          </cell>
          <cell r="AF63">
            <v>497.82641760807752</v>
          </cell>
          <cell r="AG63">
            <v>499.09372237397378</v>
          </cell>
          <cell r="AH63">
            <v>1988.7839245512916</v>
          </cell>
        </row>
        <row r="64">
          <cell r="C64" t="str">
            <v>Reclassification of project from capex to opex</v>
          </cell>
          <cell r="D64" t="str">
            <v>A Good Employer - Safety</v>
          </cell>
          <cell r="Q64">
            <v>127</v>
          </cell>
          <cell r="R64">
            <v>127</v>
          </cell>
          <cell r="S64">
            <v>127</v>
          </cell>
          <cell r="T64">
            <v>127</v>
          </cell>
          <cell r="U64">
            <v>127</v>
          </cell>
          <cell r="V64">
            <v>635</v>
          </cell>
          <cell r="AC64">
            <v>132.37037943926538</v>
          </cell>
          <cell r="AD64">
            <v>132.70735153795977</v>
          </cell>
          <cell r="AE64">
            <v>133.04518145844008</v>
          </cell>
          <cell r="AF64">
            <v>133.3838713844427</v>
          </cell>
          <cell r="AG64">
            <v>133.72342350526301</v>
          </cell>
          <cell r="AH64">
            <v>665.23020732537088</v>
          </cell>
        </row>
        <row r="65">
          <cell r="C65" t="str">
            <v>Reclassification of project from capex to opex</v>
          </cell>
          <cell r="D65" t="str">
            <v>Sustainably Cost Efficient - Environmentally and Socially Responsible</v>
          </cell>
          <cell r="Q65">
            <v>174</v>
          </cell>
          <cell r="R65">
            <v>174</v>
          </cell>
          <cell r="V65">
            <v>348</v>
          </cell>
          <cell r="AC65">
            <v>181.35784269631637</v>
          </cell>
          <cell r="AD65">
            <v>181.81952100476377</v>
          </cell>
          <cell r="AE65">
            <v>0</v>
          </cell>
          <cell r="AF65">
            <v>0</v>
          </cell>
          <cell r="AG65">
            <v>0</v>
          </cell>
          <cell r="AH65">
            <v>363.17736370108014</v>
          </cell>
        </row>
        <row r="66">
          <cell r="C66" t="str">
            <v>Turbine and GEA Overhauls</v>
          </cell>
          <cell r="D66" t="str">
            <v>Delivering for Customers - Reliability</v>
          </cell>
          <cell r="Q66">
            <v>160</v>
          </cell>
          <cell r="R66">
            <v>160</v>
          </cell>
          <cell r="S66">
            <v>160</v>
          </cell>
          <cell r="T66">
            <v>160</v>
          </cell>
          <cell r="U66">
            <v>160</v>
          </cell>
          <cell r="V66">
            <v>800</v>
          </cell>
          <cell r="AC66">
            <v>166.76583236442883</v>
          </cell>
          <cell r="AD66">
            <v>167.19036414231152</v>
          </cell>
          <cell r="AE66">
            <v>167.61597664055444</v>
          </cell>
          <cell r="AF66">
            <v>168.04267261032152</v>
          </cell>
          <cell r="AG66">
            <v>168.47045480978016</v>
          </cell>
          <cell r="AH66">
            <v>838.08530056739642</v>
          </cell>
        </row>
        <row r="67">
          <cell r="C67" t="str">
            <v>Turbine and GEA Overhauls</v>
          </cell>
          <cell r="D67" t="str">
            <v>Delivering for Customers - Reliability</v>
          </cell>
          <cell r="Q67">
            <v>3996</v>
          </cell>
          <cell r="R67">
            <v>3996</v>
          </cell>
          <cell r="S67">
            <v>3996</v>
          </cell>
          <cell r="T67">
            <v>6000</v>
          </cell>
          <cell r="U67">
            <v>3996</v>
          </cell>
          <cell r="V67">
            <v>21984</v>
          </cell>
          <cell r="AC67">
            <v>4164.9766633016106</v>
          </cell>
          <cell r="AD67">
            <v>4175.5793444542305</v>
          </cell>
          <cell r="AE67">
            <v>4186.209016597847</v>
          </cell>
          <cell r="AF67">
            <v>6301.6002228870566</v>
          </cell>
          <cell r="AG67">
            <v>4207.5496088742602</v>
          </cell>
          <cell r="AH67">
            <v>23035.914856115007</v>
          </cell>
        </row>
        <row r="68">
          <cell r="C68" t="str">
            <v>Turbine and GEA Overhauls</v>
          </cell>
          <cell r="D68" t="str">
            <v>Delivering for Customers - Reliability</v>
          </cell>
          <cell r="Q68">
            <v>0</v>
          </cell>
          <cell r="R68">
            <v>3250</v>
          </cell>
          <cell r="S68">
            <v>0</v>
          </cell>
          <cell r="T68">
            <v>0</v>
          </cell>
          <cell r="U68">
            <v>3250</v>
          </cell>
          <cell r="V68">
            <v>6500</v>
          </cell>
          <cell r="AC68">
            <v>0</v>
          </cell>
          <cell r="AD68">
            <v>3396.0542716407026</v>
          </cell>
          <cell r="AE68">
            <v>0</v>
          </cell>
          <cell r="AF68">
            <v>0</v>
          </cell>
          <cell r="AG68">
            <v>3422.0561133236597</v>
          </cell>
          <cell r="AH68">
            <v>6818.1103849643623</v>
          </cell>
        </row>
        <row r="69">
          <cell r="C69" t="str">
            <v>Turbine and GEA Overhauls</v>
          </cell>
          <cell r="D69" t="str">
            <v>Delivering for Customers - Reliability</v>
          </cell>
          <cell r="Q69">
            <v>700</v>
          </cell>
          <cell r="R69">
            <v>1400</v>
          </cell>
          <cell r="S69">
            <v>350</v>
          </cell>
          <cell r="T69">
            <v>700</v>
          </cell>
          <cell r="U69">
            <v>350</v>
          </cell>
          <cell r="V69">
            <v>3500</v>
          </cell>
          <cell r="AC69">
            <v>729.60051659437613</v>
          </cell>
          <cell r="AD69">
            <v>1462.9156862452257</v>
          </cell>
          <cell r="AE69">
            <v>366.65994890121283</v>
          </cell>
          <cell r="AF69">
            <v>735.18669267015662</v>
          </cell>
          <cell r="AG69">
            <v>368.52911989639415</v>
          </cell>
          <cell r="AH69">
            <v>3662.891964307365</v>
          </cell>
        </row>
        <row r="70">
          <cell r="C70" t="str">
            <v>SCADA , ECI And Comms</v>
          </cell>
          <cell r="D70" t="str">
            <v>Delivering for Customers - Reliability</v>
          </cell>
          <cell r="Q70">
            <v>3780.4409999999998</v>
          </cell>
          <cell r="R70">
            <v>0</v>
          </cell>
          <cell r="S70">
            <v>0</v>
          </cell>
          <cell r="T70">
            <v>0</v>
          </cell>
          <cell r="U70">
            <v>0</v>
          </cell>
          <cell r="V70">
            <v>3780.4409999999998</v>
          </cell>
          <cell r="AC70">
            <v>3940.3024379350854</v>
          </cell>
          <cell r="AD70">
            <v>0</v>
          </cell>
          <cell r="AE70">
            <v>0</v>
          </cell>
          <cell r="AF70">
            <v>0</v>
          </cell>
          <cell r="AG70">
            <v>0</v>
          </cell>
          <cell r="AH70">
            <v>3940.3024379350854</v>
          </cell>
        </row>
        <row r="71">
          <cell r="C71" t="str">
            <v>SCADA , ECI And Comms</v>
          </cell>
          <cell r="D71" t="str">
            <v>Delivering for Customers - Reliability</v>
          </cell>
          <cell r="Q71">
            <v>1000</v>
          </cell>
          <cell r="R71">
            <v>0</v>
          </cell>
          <cell r="S71">
            <v>0</v>
          </cell>
          <cell r="T71">
            <v>0</v>
          </cell>
          <cell r="U71">
            <v>0</v>
          </cell>
          <cell r="V71">
            <v>1000</v>
          </cell>
          <cell r="AC71">
            <v>1042.2864522776802</v>
          </cell>
          <cell r="AD71">
            <v>0</v>
          </cell>
          <cell r="AE71">
            <v>0</v>
          </cell>
          <cell r="AF71">
            <v>0</v>
          </cell>
          <cell r="AG71">
            <v>0</v>
          </cell>
          <cell r="AH71">
            <v>1042.2864522776802</v>
          </cell>
        </row>
        <row r="72">
          <cell r="C72" t="str">
            <v>SCADA , ECI And Comms</v>
          </cell>
          <cell r="D72" t="str">
            <v>Delivering for Customers - Reliability</v>
          </cell>
          <cell r="Q72">
            <v>3100</v>
          </cell>
          <cell r="R72">
            <v>3100</v>
          </cell>
          <cell r="S72">
            <v>3100</v>
          </cell>
          <cell r="T72">
            <v>3100</v>
          </cell>
          <cell r="U72">
            <v>3100</v>
          </cell>
          <cell r="V72">
            <v>15500</v>
          </cell>
          <cell r="AC72">
            <v>3231.0880020608088</v>
          </cell>
          <cell r="AD72">
            <v>3239.3133052572857</v>
          </cell>
          <cell r="AE72">
            <v>3247.5595474107422</v>
          </cell>
          <cell r="AF72">
            <v>3255.8267818249792</v>
          </cell>
          <cell r="AG72">
            <v>3264.1150619394912</v>
          </cell>
          <cell r="AH72">
            <v>16237.902698493308</v>
          </cell>
        </row>
        <row r="73">
          <cell r="C73" t="str">
            <v>Building</v>
          </cell>
          <cell r="D73" t="str">
            <v>A Good Employer - Safety</v>
          </cell>
          <cell r="Q73">
            <v>1100</v>
          </cell>
          <cell r="R73">
            <v>16525.354499999998</v>
          </cell>
          <cell r="S73">
            <v>16699.973999999998</v>
          </cell>
          <cell r="V73">
            <v>34325.328499999996</v>
          </cell>
          <cell r="AC73">
            <v>1146.5150975054482</v>
          </cell>
          <cell r="AD73">
            <v>17268.00022772366</v>
          </cell>
          <cell r="AE73">
            <v>17494.890324261665</v>
          </cell>
          <cell r="AF73">
            <v>0</v>
          </cell>
          <cell r="AG73">
            <v>0</v>
          </cell>
          <cell r="AH73">
            <v>35909.405649490771</v>
          </cell>
        </row>
        <row r="74">
          <cell r="C74" t="str">
            <v>Other Depreciable</v>
          </cell>
          <cell r="D74" t="str">
            <v>Delivering for Customers - Public Safety</v>
          </cell>
          <cell r="Q74">
            <v>0</v>
          </cell>
          <cell r="R74">
            <v>570</v>
          </cell>
          <cell r="S74">
            <v>0</v>
          </cell>
          <cell r="T74">
            <v>0</v>
          </cell>
          <cell r="U74">
            <v>0</v>
          </cell>
          <cell r="V74">
            <v>570</v>
          </cell>
          <cell r="AC74">
            <v>0</v>
          </cell>
          <cell r="AD74">
            <v>595.61567225698479</v>
          </cell>
          <cell r="AE74">
            <v>0</v>
          </cell>
          <cell r="AF74">
            <v>0</v>
          </cell>
          <cell r="AG74">
            <v>0</v>
          </cell>
          <cell r="AH74">
            <v>595.61567225698479</v>
          </cell>
        </row>
        <row r="75">
          <cell r="C75" t="str">
            <v>Reclassification of project from capex to opex</v>
          </cell>
          <cell r="D75" t="str">
            <v>Delivering for Customers - Reliability</v>
          </cell>
          <cell r="Q75">
            <v>35</v>
          </cell>
          <cell r="R75">
            <v>0</v>
          </cell>
          <cell r="S75">
            <v>0</v>
          </cell>
          <cell r="T75">
            <v>0</v>
          </cell>
          <cell r="U75">
            <v>0</v>
          </cell>
          <cell r="V75">
            <v>35</v>
          </cell>
          <cell r="AC75">
            <v>36.480025829718805</v>
          </cell>
          <cell r="AD75">
            <v>0</v>
          </cell>
          <cell r="AE75">
            <v>0</v>
          </cell>
          <cell r="AF75">
            <v>0</v>
          </cell>
          <cell r="AG75">
            <v>0</v>
          </cell>
          <cell r="AH75">
            <v>36.480025829718805</v>
          </cell>
        </row>
        <row r="76">
          <cell r="C76" t="str">
            <v>Reclassification of project from capex to opex</v>
          </cell>
          <cell r="D76" t="str">
            <v>Delivering for Customers - Public Safety</v>
          </cell>
          <cell r="Q76">
            <v>196.56</v>
          </cell>
          <cell r="R76">
            <v>196.56</v>
          </cell>
          <cell r="S76">
            <v>425.88</v>
          </cell>
          <cell r="T76">
            <v>152.88</v>
          </cell>
          <cell r="U76">
            <v>152.88</v>
          </cell>
          <cell r="V76">
            <v>1124.76</v>
          </cell>
          <cell r="AC76">
            <v>204.87182505970083</v>
          </cell>
          <cell r="AD76">
            <v>205.3933623488297</v>
          </cell>
          <cell r="AE76">
            <v>446.15182582299576</v>
          </cell>
          <cell r="AF76">
            <v>160.56477367916222</v>
          </cell>
          <cell r="AG76">
            <v>160.97351957074497</v>
          </cell>
          <cell r="AH76">
            <v>1177.9553064814334</v>
          </cell>
        </row>
        <row r="77">
          <cell r="C77" t="str">
            <v>Reclassification of project from capex to opex</v>
          </cell>
          <cell r="D77" t="str">
            <v>Delivering for Customers - Public Safety</v>
          </cell>
          <cell r="Q77">
            <v>627.9</v>
          </cell>
          <cell r="R77">
            <v>627.9</v>
          </cell>
          <cell r="S77">
            <v>660</v>
          </cell>
          <cell r="T77">
            <v>630</v>
          </cell>
          <cell r="U77">
            <v>627.9</v>
          </cell>
          <cell r="V77">
            <v>3173.7000000000003</v>
          </cell>
          <cell r="AC77">
            <v>654.45166338515537</v>
          </cell>
          <cell r="AD77">
            <v>656.11768528098378</v>
          </cell>
          <cell r="AE77">
            <v>691.41590364228705</v>
          </cell>
          <cell r="AF77">
            <v>661.66802340314098</v>
          </cell>
          <cell r="AG77">
            <v>661.14124109413103</v>
          </cell>
          <cell r="AH77">
            <v>3324.7945168056985</v>
          </cell>
        </row>
        <row r="78">
          <cell r="C78" t="str">
            <v>Reclassification of project from capex to opex</v>
          </cell>
          <cell r="D78" t="str">
            <v>Delivering for Customers - Public Safety</v>
          </cell>
          <cell r="Q78">
            <v>390.82400000000001</v>
          </cell>
          <cell r="R78">
            <v>390.82400000000001</v>
          </cell>
          <cell r="S78">
            <v>390.82400000000001</v>
          </cell>
          <cell r="T78">
            <v>390.82400000000001</v>
          </cell>
          <cell r="U78">
            <v>390.82400000000001</v>
          </cell>
          <cell r="V78">
            <v>1954.1200000000001</v>
          </cell>
          <cell r="AC78">
            <v>407.35056042497212</v>
          </cell>
          <cell r="AD78">
            <v>408.38754297221726</v>
          </cell>
          <cell r="AE78">
            <v>409.42716534105028</v>
          </cell>
          <cell r="AF78">
            <v>410.46943425160185</v>
          </cell>
          <cell r="AG78">
            <v>411.51435644110956</v>
          </cell>
          <cell r="AH78">
            <v>2047.1490594309512</v>
          </cell>
        </row>
        <row r="79">
          <cell r="C79" t="str">
            <v>Reclassification of project from capex to opex</v>
          </cell>
          <cell r="D79" t="str">
            <v>Delivering for Customers - Customer Service</v>
          </cell>
          <cell r="Q79">
            <v>285.863</v>
          </cell>
          <cell r="R79">
            <v>285.863</v>
          </cell>
          <cell r="S79">
            <v>285.863</v>
          </cell>
          <cell r="T79">
            <v>285.863</v>
          </cell>
          <cell r="U79">
            <v>285.863</v>
          </cell>
          <cell r="V79">
            <v>1429.3150000000001</v>
          </cell>
          <cell r="AC79">
            <v>297.9511321074545</v>
          </cell>
          <cell r="AD79">
            <v>298.70961915508497</v>
          </cell>
          <cell r="AE79">
            <v>299.4700370649926</v>
          </cell>
          <cell r="AF79">
            <v>300.23239075252712</v>
          </cell>
          <cell r="AG79">
            <v>300.99668514555117</v>
          </cell>
          <cell r="AH79">
            <v>1497.3598642256102</v>
          </cell>
        </row>
        <row r="80">
          <cell r="C80" t="str">
            <v>Reclassification of project from capex to opex</v>
          </cell>
          <cell r="D80" t="str">
            <v>Delivering for Customers - Public Safety</v>
          </cell>
          <cell r="Q80">
            <v>108.7</v>
          </cell>
          <cell r="R80">
            <v>159.4</v>
          </cell>
          <cell r="S80">
            <v>126.8</v>
          </cell>
          <cell r="T80">
            <v>82.2</v>
          </cell>
          <cell r="U80">
            <v>108.7</v>
          </cell>
          <cell r="V80">
            <v>585.80000000000007</v>
          </cell>
          <cell r="AC80">
            <v>113.29653736258385</v>
          </cell>
          <cell r="AD80">
            <v>166.56340027677786</v>
          </cell>
          <cell r="AE80">
            <v>132.83566148763938</v>
          </cell>
          <cell r="AF80">
            <v>86.331923053552686</v>
          </cell>
          <cell r="AG80">
            <v>114.45461523639442</v>
          </cell>
          <cell r="AH80">
            <v>613.48213741694815</v>
          </cell>
        </row>
        <row r="81">
          <cell r="C81" t="str">
            <v>Reclassification of project from capex to opex</v>
          </cell>
          <cell r="D81" t="str">
            <v>Delivering for Customers - Public Safety</v>
          </cell>
          <cell r="Q81">
            <v>61.7</v>
          </cell>
          <cell r="R81">
            <v>38.6</v>
          </cell>
          <cell r="S81">
            <v>44.6</v>
          </cell>
          <cell r="T81">
            <v>0</v>
          </cell>
          <cell r="U81">
            <v>61.7</v>
          </cell>
          <cell r="V81">
            <v>206.60000000000002</v>
          </cell>
          <cell r="AC81">
            <v>64.309074105532872</v>
          </cell>
          <cell r="AD81">
            <v>40.334675349332656</v>
          </cell>
          <cell r="AE81">
            <v>46.722953488554552</v>
          </cell>
          <cell r="AF81">
            <v>0</v>
          </cell>
          <cell r="AG81">
            <v>64.966419136021486</v>
          </cell>
          <cell r="AH81">
            <v>216.33312207944158</v>
          </cell>
        </row>
        <row r="82">
          <cell r="C82" t="str">
            <v>Reclassification of project from capex to opex</v>
          </cell>
          <cell r="D82" t="str">
            <v>Delivering for Customers - Public Safety</v>
          </cell>
          <cell r="Q82">
            <v>65</v>
          </cell>
          <cell r="R82">
            <v>30</v>
          </cell>
          <cell r="S82">
            <v>30</v>
          </cell>
          <cell r="T82">
            <v>30</v>
          </cell>
          <cell r="U82">
            <v>30</v>
          </cell>
          <cell r="V82">
            <v>185</v>
          </cell>
          <cell r="AC82">
            <v>67.748619398049215</v>
          </cell>
          <cell r="AD82">
            <v>31.348193276683411</v>
          </cell>
          <cell r="AE82">
            <v>31.427995620103957</v>
          </cell>
          <cell r="AF82">
            <v>31.508001114435285</v>
          </cell>
          <cell r="AG82">
            <v>31.588210276833784</v>
          </cell>
          <cell r="AH82">
            <v>193.62101968610565</v>
          </cell>
        </row>
        <row r="83">
          <cell r="C83" t="str">
            <v>Reclassification of project from capex to opex</v>
          </cell>
          <cell r="D83" t="str">
            <v>Delivering for Customers - Reliability</v>
          </cell>
          <cell r="Q83">
            <v>200</v>
          </cell>
          <cell r="R83">
            <v>200</v>
          </cell>
          <cell r="S83">
            <v>200</v>
          </cell>
          <cell r="T83">
            <v>200</v>
          </cell>
          <cell r="U83">
            <v>200</v>
          </cell>
          <cell r="V83">
            <v>1000</v>
          </cell>
          <cell r="AC83">
            <v>208.45729045553605</v>
          </cell>
          <cell r="AD83">
            <v>208.9879551778894</v>
          </cell>
          <cell r="AE83">
            <v>209.51997080069305</v>
          </cell>
          <cell r="AF83">
            <v>210.05334076290188</v>
          </cell>
          <cell r="AG83">
            <v>210.58806851222522</v>
          </cell>
          <cell r="AH83">
            <v>1047.6066257092455</v>
          </cell>
        </row>
        <row r="84">
          <cell r="C84" t="str">
            <v>Reclassification of project from capex to opex</v>
          </cell>
          <cell r="D84" t="str">
            <v>Delivering for Customers - Reliability</v>
          </cell>
          <cell r="Q84">
            <v>500</v>
          </cell>
          <cell r="R84">
            <v>500</v>
          </cell>
          <cell r="S84">
            <v>500</v>
          </cell>
          <cell r="T84">
            <v>500</v>
          </cell>
          <cell r="U84">
            <v>500</v>
          </cell>
          <cell r="V84">
            <v>2500</v>
          </cell>
          <cell r="AC84">
            <v>521.14322613884008</v>
          </cell>
          <cell r="AD84">
            <v>522.4698879447235</v>
          </cell>
          <cell r="AE84">
            <v>523.79992700173261</v>
          </cell>
          <cell r="AF84">
            <v>525.13335190725479</v>
          </cell>
          <cell r="AG84">
            <v>526.47017128056302</v>
          </cell>
          <cell r="AH84">
            <v>2619.016564273114</v>
          </cell>
        </row>
        <row r="85">
          <cell r="C85" t="str">
            <v>Reclassification of project from capex to opex</v>
          </cell>
          <cell r="D85" t="str">
            <v>Delivering for Customers - Reliability</v>
          </cell>
          <cell r="Q85">
            <v>185</v>
          </cell>
          <cell r="R85">
            <v>185</v>
          </cell>
          <cell r="S85">
            <v>185</v>
          </cell>
          <cell r="T85">
            <v>185</v>
          </cell>
          <cell r="U85">
            <v>185</v>
          </cell>
          <cell r="V85">
            <v>925</v>
          </cell>
          <cell r="AC85">
            <v>192.82299367137085</v>
          </cell>
          <cell r="AD85">
            <v>193.31385853954768</v>
          </cell>
          <cell r="AE85">
            <v>193.80597299064107</v>
          </cell>
          <cell r="AF85">
            <v>194.29934020568425</v>
          </cell>
          <cell r="AG85">
            <v>194.79396337380834</v>
          </cell>
          <cell r="AH85">
            <v>969.03612878105218</v>
          </cell>
        </row>
        <row r="86">
          <cell r="C86" t="str">
            <v>Reclassification of project from capex to opex</v>
          </cell>
          <cell r="D86" t="str">
            <v>A Good Employer - Safety</v>
          </cell>
          <cell r="Q86">
            <v>100</v>
          </cell>
          <cell r="R86">
            <v>100</v>
          </cell>
          <cell r="S86">
            <v>0</v>
          </cell>
          <cell r="T86">
            <v>0</v>
          </cell>
          <cell r="U86">
            <v>0</v>
          </cell>
          <cell r="V86">
            <v>200</v>
          </cell>
          <cell r="AC86">
            <v>104.22864522776803</v>
          </cell>
          <cell r="AD86">
            <v>104.4939775889447</v>
          </cell>
          <cell r="AE86">
            <v>0</v>
          </cell>
          <cell r="AF86">
            <v>0</v>
          </cell>
          <cell r="AG86">
            <v>0</v>
          </cell>
          <cell r="AH86">
            <v>208.72262281671271</v>
          </cell>
        </row>
        <row r="87">
          <cell r="C87" t="str">
            <v>Reclassification of project from capex to opex</v>
          </cell>
          <cell r="D87" t="str">
            <v>A Good Employer - Safety</v>
          </cell>
          <cell r="Q87">
            <v>249</v>
          </cell>
          <cell r="R87">
            <v>0</v>
          </cell>
          <cell r="S87">
            <v>105</v>
          </cell>
          <cell r="T87">
            <v>0</v>
          </cell>
          <cell r="U87">
            <v>105</v>
          </cell>
          <cell r="V87">
            <v>459</v>
          </cell>
          <cell r="AC87">
            <v>259.52932661714237</v>
          </cell>
          <cell r="AD87">
            <v>0</v>
          </cell>
          <cell r="AE87">
            <v>109.99798467036385</v>
          </cell>
          <cell r="AF87">
            <v>0</v>
          </cell>
          <cell r="AG87">
            <v>110.55873596891824</v>
          </cell>
          <cell r="AH87">
            <v>480.08604725642448</v>
          </cell>
        </row>
        <row r="88">
          <cell r="C88" t="str">
            <v>Reclassification of project from capex to opex</v>
          </cell>
          <cell r="D88" t="str">
            <v>Delivering for Customers - Reliability</v>
          </cell>
          <cell r="Q88">
            <v>150</v>
          </cell>
          <cell r="R88">
            <v>150</v>
          </cell>
          <cell r="S88">
            <v>150</v>
          </cell>
          <cell r="T88">
            <v>50</v>
          </cell>
          <cell r="U88">
            <v>50</v>
          </cell>
          <cell r="V88">
            <v>550</v>
          </cell>
          <cell r="AC88">
            <v>156.34296784165204</v>
          </cell>
          <cell r="AD88">
            <v>156.74096638341706</v>
          </cell>
          <cell r="AE88">
            <v>157.13997810051978</v>
          </cell>
          <cell r="AF88">
            <v>52.513335190725471</v>
          </cell>
          <cell r="AG88">
            <v>52.647017128056305</v>
          </cell>
          <cell r="AH88">
            <v>575.38426464437066</v>
          </cell>
        </row>
        <row r="89">
          <cell r="C89" t="str">
            <v>Metering</v>
          </cell>
          <cell r="D89" t="str">
            <v>Delivering for Customers - Public Safety</v>
          </cell>
          <cell r="Q89">
            <v>670</v>
          </cell>
          <cell r="R89">
            <v>0</v>
          </cell>
          <cell r="S89">
            <v>670</v>
          </cell>
          <cell r="T89">
            <v>0</v>
          </cell>
          <cell r="U89">
            <v>1020</v>
          </cell>
          <cell r="V89">
            <v>2360</v>
          </cell>
          <cell r="AC89">
            <v>698.33192302604573</v>
          </cell>
          <cell r="AD89">
            <v>0</v>
          </cell>
          <cell r="AE89">
            <v>701.8919021823217</v>
          </cell>
          <cell r="AF89">
            <v>0</v>
          </cell>
          <cell r="AG89">
            <v>1073.9991494123487</v>
          </cell>
          <cell r="AH89">
            <v>2474.2229746207163</v>
          </cell>
        </row>
        <row r="90">
          <cell r="C90" t="str">
            <v>Cathodic/Corrosion Protection</v>
          </cell>
          <cell r="D90" t="str">
            <v>Delivering for Customers - Public Safety</v>
          </cell>
          <cell r="Q90">
            <v>228.9</v>
          </cell>
          <cell r="R90">
            <v>228.9</v>
          </cell>
          <cell r="S90">
            <v>228.9</v>
          </cell>
          <cell r="T90">
            <v>228.9</v>
          </cell>
          <cell r="U90">
            <v>228.9</v>
          </cell>
          <cell r="V90">
            <v>1144.5</v>
          </cell>
          <cell r="AC90">
            <v>238.57936892636101</v>
          </cell>
          <cell r="AD90">
            <v>239.18671470109442</v>
          </cell>
          <cell r="AE90">
            <v>239.7956065813932</v>
          </cell>
          <cell r="AF90">
            <v>240.40604850314122</v>
          </cell>
          <cell r="AG90">
            <v>241.01804441224178</v>
          </cell>
          <cell r="AH90">
            <v>1198.9857831242316</v>
          </cell>
        </row>
        <row r="91">
          <cell r="C91" t="str">
            <v>Cathodic/Corrosion Protection</v>
          </cell>
          <cell r="D91" t="str">
            <v>Delivering for Customers - Public Safety</v>
          </cell>
          <cell r="Q91">
            <v>342</v>
          </cell>
          <cell r="R91">
            <v>342</v>
          </cell>
          <cell r="S91">
            <v>342</v>
          </cell>
          <cell r="T91">
            <v>342</v>
          </cell>
          <cell r="U91">
            <v>342</v>
          </cell>
          <cell r="V91">
            <v>1710</v>
          </cell>
          <cell r="AC91">
            <v>356.46196667896663</v>
          </cell>
          <cell r="AD91">
            <v>357.36940335419087</v>
          </cell>
          <cell r="AE91">
            <v>358.27915006918511</v>
          </cell>
          <cell r="AF91">
            <v>359.19121270456225</v>
          </cell>
          <cell r="AG91">
            <v>360.10559715590512</v>
          </cell>
          <cell r="AH91">
            <v>1791.4073299628101</v>
          </cell>
        </row>
        <row r="92">
          <cell r="C92" t="str">
            <v>Metering</v>
          </cell>
          <cell r="D92" t="str">
            <v>Delivering for Customers - Customer Service</v>
          </cell>
          <cell r="Q92">
            <v>2750</v>
          </cell>
          <cell r="R92">
            <v>3250</v>
          </cell>
          <cell r="V92">
            <v>6000</v>
          </cell>
          <cell r="AC92">
            <v>2866.2877437636207</v>
          </cell>
          <cell r="AD92">
            <v>3396.0542716407026</v>
          </cell>
          <cell r="AE92">
            <v>0</v>
          </cell>
          <cell r="AF92">
            <v>0</v>
          </cell>
          <cell r="AG92">
            <v>0</v>
          </cell>
          <cell r="AH92">
            <v>6262.3420154043233</v>
          </cell>
        </row>
        <row r="93">
          <cell r="C93" t="str">
            <v>Metering</v>
          </cell>
          <cell r="D93" t="str">
            <v>Delivering for Customers - Customer Service</v>
          </cell>
          <cell r="Q93">
            <v>141.6</v>
          </cell>
          <cell r="R93">
            <v>141.6</v>
          </cell>
          <cell r="S93">
            <v>141.6</v>
          </cell>
          <cell r="T93">
            <v>141.6</v>
          </cell>
          <cell r="U93">
            <v>141.6</v>
          </cell>
          <cell r="V93">
            <v>708</v>
          </cell>
          <cell r="AC93">
            <v>147.58776164251952</v>
          </cell>
          <cell r="AD93">
            <v>147.96347226594568</v>
          </cell>
          <cell r="AE93">
            <v>148.34013932689066</v>
          </cell>
          <cell r="AF93">
            <v>148.71776526013454</v>
          </cell>
          <cell r="AG93">
            <v>149.09635250665545</v>
          </cell>
          <cell r="AH93">
            <v>741.70549100214578</v>
          </cell>
        </row>
        <row r="94">
          <cell r="C94" t="str">
            <v>Cathodic/Corrosion Protection</v>
          </cell>
          <cell r="D94" t="str">
            <v>Delivering for Customers - Public Safety</v>
          </cell>
          <cell r="Q94">
            <v>98</v>
          </cell>
          <cell r="R94">
            <v>98</v>
          </cell>
          <cell r="S94">
            <v>98</v>
          </cell>
          <cell r="T94">
            <v>98</v>
          </cell>
          <cell r="U94">
            <v>98</v>
          </cell>
          <cell r="V94">
            <v>490</v>
          </cell>
          <cell r="AC94">
            <v>102.14407232321267</v>
          </cell>
          <cell r="AD94">
            <v>102.40409803716581</v>
          </cell>
          <cell r="AE94">
            <v>102.66478569233959</v>
          </cell>
          <cell r="AF94">
            <v>102.92613697382193</v>
          </cell>
          <cell r="AG94">
            <v>103.18815357099037</v>
          </cell>
          <cell r="AH94">
            <v>513.32724659753035</v>
          </cell>
        </row>
        <row r="95">
          <cell r="C95" t="str">
            <v>Metering</v>
          </cell>
          <cell r="D95" t="str">
            <v>Delivering for Customers - Customer Service</v>
          </cell>
          <cell r="Q95">
            <v>660.8</v>
          </cell>
          <cell r="R95">
            <v>660.8</v>
          </cell>
          <cell r="S95">
            <v>660.8</v>
          </cell>
          <cell r="T95">
            <v>660.8</v>
          </cell>
          <cell r="U95">
            <v>660.8</v>
          </cell>
          <cell r="V95">
            <v>3304</v>
          </cell>
          <cell r="AC95">
            <v>688.74288766509108</v>
          </cell>
          <cell r="AD95">
            <v>690.49620390774646</v>
          </cell>
          <cell r="AE95">
            <v>692.25398352548973</v>
          </cell>
          <cell r="AF95">
            <v>694.01623788062784</v>
          </cell>
          <cell r="AG95">
            <v>695.78297836439208</v>
          </cell>
          <cell r="AH95">
            <v>3461.2922913433467</v>
          </cell>
        </row>
        <row r="96">
          <cell r="C96" t="str">
            <v>Metering</v>
          </cell>
          <cell r="D96" t="str">
            <v>Delivering for Customers - Public Safety</v>
          </cell>
          <cell r="Q96">
            <v>550</v>
          </cell>
          <cell r="R96">
            <v>1100</v>
          </cell>
          <cell r="S96">
            <v>1100</v>
          </cell>
          <cell r="T96">
            <v>1100</v>
          </cell>
          <cell r="U96">
            <v>0</v>
          </cell>
          <cell r="V96">
            <v>3850</v>
          </cell>
          <cell r="AC96">
            <v>573.25754875272412</v>
          </cell>
          <cell r="AD96">
            <v>1149.4337534783917</v>
          </cell>
          <cell r="AE96">
            <v>1152.3598394038117</v>
          </cell>
          <cell r="AF96">
            <v>1155.2933741959605</v>
          </cell>
          <cell r="AG96">
            <v>0</v>
          </cell>
          <cell r="AH96">
            <v>4030.3445158308882</v>
          </cell>
        </row>
        <row r="97">
          <cell r="C97" t="str">
            <v>Cathodic/Corrosion Protection</v>
          </cell>
          <cell r="D97" t="str">
            <v>Delivering for Customers - Reliability</v>
          </cell>
          <cell r="Q97">
            <v>114</v>
          </cell>
          <cell r="R97">
            <v>114</v>
          </cell>
          <cell r="S97">
            <v>114</v>
          </cell>
          <cell r="T97">
            <v>114</v>
          </cell>
          <cell r="U97">
            <v>114</v>
          </cell>
          <cell r="V97">
            <v>570</v>
          </cell>
          <cell r="AC97">
            <v>118.82065555965555</v>
          </cell>
          <cell r="AD97">
            <v>119.12313445139695</v>
          </cell>
          <cell r="AE97">
            <v>119.42638335639504</v>
          </cell>
          <cell r="AF97">
            <v>119.73040423485408</v>
          </cell>
          <cell r="AG97">
            <v>120.03519905196838</v>
          </cell>
          <cell r="AH97">
            <v>597.13577665426999</v>
          </cell>
        </row>
        <row r="98">
          <cell r="C98" t="str">
            <v>Metering</v>
          </cell>
          <cell r="D98" t="str">
            <v>Delivering for Customers - Reliability</v>
          </cell>
          <cell r="Q98">
            <v>898</v>
          </cell>
          <cell r="R98">
            <v>898</v>
          </cell>
          <cell r="S98">
            <v>898</v>
          </cell>
          <cell r="T98">
            <v>898</v>
          </cell>
          <cell r="U98">
            <v>898</v>
          </cell>
          <cell r="V98">
            <v>4490</v>
          </cell>
          <cell r="AC98">
            <v>935.97323414535686</v>
          </cell>
          <cell r="AD98">
            <v>938.35591874872341</v>
          </cell>
          <cell r="AE98">
            <v>940.74466889511177</v>
          </cell>
          <cell r="AF98">
            <v>943.13950002542947</v>
          </cell>
          <cell r="AG98">
            <v>945.54042761989126</v>
          </cell>
          <cell r="AH98">
            <v>4703.7537494345133</v>
          </cell>
        </row>
        <row r="99">
          <cell r="C99" t="str">
            <v>Metering</v>
          </cell>
          <cell r="D99" t="str">
            <v>Delivering for Customers - Public Safety</v>
          </cell>
          <cell r="Q99">
            <v>65</v>
          </cell>
          <cell r="R99">
            <v>65</v>
          </cell>
          <cell r="S99">
            <v>65</v>
          </cell>
          <cell r="T99">
            <v>65</v>
          </cell>
          <cell r="U99">
            <v>65</v>
          </cell>
          <cell r="V99">
            <v>325</v>
          </cell>
          <cell r="AC99">
            <v>67.748619398049215</v>
          </cell>
          <cell r="AD99">
            <v>67.921085432814053</v>
          </cell>
          <cell r="AE99">
            <v>68.09399051022524</v>
          </cell>
          <cell r="AF99">
            <v>68.267335747943122</v>
          </cell>
          <cell r="AG99">
            <v>68.441122266473201</v>
          </cell>
          <cell r="AH99">
            <v>340.47215335550487</v>
          </cell>
        </row>
        <row r="100">
          <cell r="C100" t="str">
            <v>Metering</v>
          </cell>
          <cell r="D100" t="str">
            <v>Delivering for Customers - Customer Service</v>
          </cell>
          <cell r="Q100">
            <v>150</v>
          </cell>
          <cell r="R100">
            <v>150</v>
          </cell>
          <cell r="S100">
            <v>150</v>
          </cell>
          <cell r="T100">
            <v>150</v>
          </cell>
          <cell r="U100">
            <v>150</v>
          </cell>
          <cell r="V100">
            <v>750</v>
          </cell>
          <cell r="AC100">
            <v>156.34296784165204</v>
          </cell>
          <cell r="AD100">
            <v>156.74096638341706</v>
          </cell>
          <cell r="AE100">
            <v>157.13997810051978</v>
          </cell>
          <cell r="AF100">
            <v>157.54000557217643</v>
          </cell>
          <cell r="AG100">
            <v>157.94105138416893</v>
          </cell>
          <cell r="AH100">
            <v>785.70496928193438</v>
          </cell>
        </row>
        <row r="101">
          <cell r="C101" t="str">
            <v>Metering</v>
          </cell>
          <cell r="D101" t="str">
            <v>Delivering for Customers - Customer Service</v>
          </cell>
          <cell r="Q101">
            <v>144</v>
          </cell>
          <cell r="R101">
            <v>144</v>
          </cell>
          <cell r="S101">
            <v>144</v>
          </cell>
          <cell r="T101">
            <v>144</v>
          </cell>
          <cell r="U101">
            <v>144</v>
          </cell>
          <cell r="V101">
            <v>720</v>
          </cell>
          <cell r="AC101">
            <v>150.08924912798597</v>
          </cell>
          <cell r="AD101">
            <v>150.47132772808035</v>
          </cell>
          <cell r="AE101">
            <v>150.85437897649899</v>
          </cell>
          <cell r="AF101">
            <v>151.23840534928937</v>
          </cell>
          <cell r="AG101">
            <v>151.62340932880215</v>
          </cell>
          <cell r="AH101">
            <v>754.27677051065677</v>
          </cell>
        </row>
        <row r="102">
          <cell r="C102" t="str">
            <v>Metering</v>
          </cell>
          <cell r="D102" t="str">
            <v>Delivering for Customers - Customer Service</v>
          </cell>
          <cell r="Q102">
            <v>249</v>
          </cell>
          <cell r="R102">
            <v>249</v>
          </cell>
          <cell r="S102">
            <v>249</v>
          </cell>
          <cell r="T102">
            <v>249</v>
          </cell>
          <cell r="U102">
            <v>249</v>
          </cell>
          <cell r="V102">
            <v>1245</v>
          </cell>
          <cell r="AC102">
            <v>259.52932661714237</v>
          </cell>
          <cell r="AD102">
            <v>260.19000419647227</v>
          </cell>
          <cell r="AE102">
            <v>260.85236364686284</v>
          </cell>
          <cell r="AF102">
            <v>261.51640924981285</v>
          </cell>
          <cell r="AG102">
            <v>262.18214529772041</v>
          </cell>
          <cell r="AH102">
            <v>1304.2702490080108</v>
          </cell>
        </row>
        <row r="103">
          <cell r="C103" t="str">
            <v>Metering</v>
          </cell>
          <cell r="D103" t="str">
            <v>Delivering for Customers - Customer Service</v>
          </cell>
          <cell r="Q103">
            <v>2028</v>
          </cell>
          <cell r="R103">
            <v>1728</v>
          </cell>
          <cell r="S103">
            <v>926</v>
          </cell>
          <cell r="T103">
            <v>0</v>
          </cell>
          <cell r="V103">
            <v>4682</v>
          </cell>
          <cell r="AC103">
            <v>2113.7569252191356</v>
          </cell>
          <cell r="AD103">
            <v>1805.6559327369644</v>
          </cell>
          <cell r="AE103">
            <v>970.0774648072088</v>
          </cell>
          <cell r="AF103">
            <v>0</v>
          </cell>
          <cell r="AG103">
            <v>0</v>
          </cell>
          <cell r="AH103">
            <v>4889.4903227633095</v>
          </cell>
        </row>
        <row r="104">
          <cell r="C104" t="str">
            <v>Other Depreciable</v>
          </cell>
          <cell r="D104" t="str">
            <v>Sustainably Cost Efficient - Working Within Industry Benchmarks</v>
          </cell>
          <cell r="Q104">
            <v>114</v>
          </cell>
          <cell r="R104">
            <v>114</v>
          </cell>
          <cell r="S104">
            <v>114</v>
          </cell>
          <cell r="T104">
            <v>114</v>
          </cell>
          <cell r="U104">
            <v>114</v>
          </cell>
          <cell r="V104">
            <v>570</v>
          </cell>
          <cell r="AC104">
            <v>118.82065555965555</v>
          </cell>
          <cell r="AD104">
            <v>119.12313445139695</v>
          </cell>
          <cell r="AE104">
            <v>119.42638335639504</v>
          </cell>
          <cell r="AF104">
            <v>119.73040423485408</v>
          </cell>
          <cell r="AG104">
            <v>120.03519905196838</v>
          </cell>
          <cell r="AH104">
            <v>597.13577665426999</v>
          </cell>
        </row>
        <row r="105">
          <cell r="C105" t="str">
            <v>Other Depreciable</v>
          </cell>
          <cell r="D105" t="str">
            <v>Sustainably Cost Efficient - Working Within Industry Benchmarks</v>
          </cell>
          <cell r="Q105">
            <v>316</v>
          </cell>
          <cell r="R105">
            <v>216</v>
          </cell>
          <cell r="S105">
            <v>216</v>
          </cell>
          <cell r="T105">
            <v>216</v>
          </cell>
          <cell r="U105">
            <v>216</v>
          </cell>
          <cell r="V105">
            <v>1180</v>
          </cell>
          <cell r="AC105">
            <v>329.36251891974695</v>
          </cell>
          <cell r="AD105">
            <v>225.70699159212054</v>
          </cell>
          <cell r="AE105">
            <v>226.28156846474849</v>
          </cell>
          <cell r="AF105">
            <v>226.85760802393406</v>
          </cell>
          <cell r="AG105">
            <v>227.43511399320323</v>
          </cell>
          <cell r="AH105">
            <v>1235.6438009937533</v>
          </cell>
        </row>
        <row r="106">
          <cell r="C106" t="str">
            <v>Other Depreciable</v>
          </cell>
          <cell r="D106" t="str">
            <v>Delivering for Customers - Reliability</v>
          </cell>
          <cell r="Q106">
            <v>200</v>
          </cell>
          <cell r="R106">
            <v>200</v>
          </cell>
          <cell r="S106">
            <v>200</v>
          </cell>
          <cell r="T106">
            <v>200</v>
          </cell>
          <cell r="U106">
            <v>200</v>
          </cell>
          <cell r="V106">
            <v>1000</v>
          </cell>
          <cell r="AC106">
            <v>208.45729045553605</v>
          </cell>
          <cell r="AD106">
            <v>208.9879551778894</v>
          </cell>
          <cell r="AE106">
            <v>209.51997080069305</v>
          </cell>
          <cell r="AF106">
            <v>210.05334076290188</v>
          </cell>
          <cell r="AG106">
            <v>210.58806851222522</v>
          </cell>
          <cell r="AH106">
            <v>1047.6066257092455</v>
          </cell>
        </row>
        <row r="107">
          <cell r="C107" t="str">
            <v>Other Depreciable</v>
          </cell>
          <cell r="D107" t="str">
            <v>Delivering for Customers - Reliability</v>
          </cell>
          <cell r="Q107">
            <v>120</v>
          </cell>
          <cell r="R107">
            <v>120</v>
          </cell>
          <cell r="S107">
            <v>120</v>
          </cell>
          <cell r="T107">
            <v>120</v>
          </cell>
          <cell r="U107">
            <v>120</v>
          </cell>
          <cell r="V107">
            <v>600</v>
          </cell>
          <cell r="AC107">
            <v>125.07437427332162</v>
          </cell>
          <cell r="AD107">
            <v>125.39277310673364</v>
          </cell>
          <cell r="AE107">
            <v>125.71198248041583</v>
          </cell>
          <cell r="AF107">
            <v>126.03200445774114</v>
          </cell>
          <cell r="AG107">
            <v>126.35284110733514</v>
          </cell>
          <cell r="AH107">
            <v>628.56397542554737</v>
          </cell>
        </row>
        <row r="108">
          <cell r="C108" t="str">
            <v>Other Depreciable</v>
          </cell>
          <cell r="D108" t="str">
            <v>Sustainably Cost Efficient - Working Within Industry Benchmarks</v>
          </cell>
          <cell r="Q108">
            <v>100</v>
          </cell>
          <cell r="R108">
            <v>0</v>
          </cell>
          <cell r="S108">
            <v>0</v>
          </cell>
          <cell r="T108">
            <v>0</v>
          </cell>
          <cell r="U108">
            <v>0</v>
          </cell>
          <cell r="V108">
            <v>100</v>
          </cell>
          <cell r="AC108">
            <v>104.22864522776803</v>
          </cell>
          <cell r="AD108">
            <v>0</v>
          </cell>
          <cell r="AE108">
            <v>0</v>
          </cell>
          <cell r="AF108">
            <v>0</v>
          </cell>
          <cell r="AG108">
            <v>0</v>
          </cell>
          <cell r="AH108">
            <v>104.22864522776803</v>
          </cell>
        </row>
        <row r="109">
          <cell r="C109" t="str">
            <v>Other Depreciable</v>
          </cell>
          <cell r="D109" t="str">
            <v>Delivering for Customers - Reliability</v>
          </cell>
          <cell r="Q109">
            <v>130</v>
          </cell>
          <cell r="R109">
            <v>50</v>
          </cell>
          <cell r="S109">
            <v>50</v>
          </cell>
          <cell r="T109">
            <v>50</v>
          </cell>
          <cell r="U109">
            <v>50</v>
          </cell>
          <cell r="V109">
            <v>330</v>
          </cell>
          <cell r="AC109">
            <v>135.49723879609843</v>
          </cell>
          <cell r="AD109">
            <v>52.246988794472351</v>
          </cell>
          <cell r="AE109">
            <v>52.379992700173261</v>
          </cell>
          <cell r="AF109">
            <v>52.513335190725471</v>
          </cell>
          <cell r="AG109">
            <v>52.647017128056305</v>
          </cell>
          <cell r="AH109">
            <v>345.28457260952581</v>
          </cell>
        </row>
        <row r="110">
          <cell r="C110" t="str">
            <v>Computers and Motor Vehicles</v>
          </cell>
          <cell r="D110" t="str">
            <v>A Good Employer - Safety</v>
          </cell>
          <cell r="Q110">
            <v>1800</v>
          </cell>
          <cell r="R110">
            <v>1800</v>
          </cell>
          <cell r="S110">
            <v>1800</v>
          </cell>
          <cell r="T110">
            <v>1800</v>
          </cell>
          <cell r="U110">
            <v>1800</v>
          </cell>
          <cell r="V110">
            <v>9000</v>
          </cell>
          <cell r="AC110">
            <v>1876.1156140998244</v>
          </cell>
          <cell r="AD110">
            <v>1880.8915966010045</v>
          </cell>
          <cell r="AE110">
            <v>1885.6797372062374</v>
          </cell>
          <cell r="AF110">
            <v>1890.4800668661171</v>
          </cell>
          <cell r="AG110">
            <v>1895.2926166100269</v>
          </cell>
          <cell r="AH110">
            <v>9428.4596313832117</v>
          </cell>
        </row>
        <row r="111">
          <cell r="C111" t="str">
            <v>Computers and Motor Vehicles</v>
          </cell>
          <cell r="D111" t="str">
            <v>A Good Employer - Safety</v>
          </cell>
          <cell r="Q111">
            <v>600</v>
          </cell>
          <cell r="R111">
            <v>419</v>
          </cell>
          <cell r="S111">
            <v>306</v>
          </cell>
          <cell r="T111">
            <v>200</v>
          </cell>
          <cell r="U111">
            <v>450</v>
          </cell>
          <cell r="V111">
            <v>1975</v>
          </cell>
          <cell r="AC111">
            <v>625.37187136660816</v>
          </cell>
          <cell r="AD111">
            <v>437.82976609767826</v>
          </cell>
          <cell r="AE111">
            <v>320.56555532506036</v>
          </cell>
          <cell r="AF111">
            <v>210.05334076290188</v>
          </cell>
          <cell r="AG111">
            <v>473.82315415250673</v>
          </cell>
          <cell r="AH111">
            <v>2067.6436877047554</v>
          </cell>
        </row>
        <row r="112">
          <cell r="C112" t="str">
            <v>Computers and Motor Vehicles</v>
          </cell>
          <cell r="D112" t="str">
            <v>A Good Employer - Safety</v>
          </cell>
          <cell r="Q112">
            <v>750</v>
          </cell>
          <cell r="R112">
            <v>300</v>
          </cell>
          <cell r="S112">
            <v>150</v>
          </cell>
          <cell r="T112">
            <v>150</v>
          </cell>
          <cell r="U112">
            <v>0</v>
          </cell>
          <cell r="V112">
            <v>1350</v>
          </cell>
          <cell r="AC112">
            <v>781.71483920826017</v>
          </cell>
          <cell r="AD112">
            <v>313.48193276683412</v>
          </cell>
          <cell r="AE112">
            <v>157.13997810051978</v>
          </cell>
          <cell r="AF112">
            <v>157.54000557217643</v>
          </cell>
          <cell r="AG112">
            <v>0</v>
          </cell>
          <cell r="AH112">
            <v>1409.8767556477903</v>
          </cell>
        </row>
        <row r="113">
          <cell r="C113" t="str">
            <v>Computers and Motor Vehicles</v>
          </cell>
          <cell r="D113" t="str">
            <v>Sustainably Cost Efficient - Working Within Industry Benchmarks</v>
          </cell>
          <cell r="Q113">
            <v>50</v>
          </cell>
          <cell r="R113">
            <v>50</v>
          </cell>
          <cell r="S113">
            <v>50</v>
          </cell>
          <cell r="T113">
            <v>50</v>
          </cell>
          <cell r="U113">
            <v>50</v>
          </cell>
          <cell r="V113">
            <v>250</v>
          </cell>
          <cell r="AC113">
            <v>52.114322613884013</v>
          </cell>
          <cell r="AD113">
            <v>52.246988794472351</v>
          </cell>
          <cell r="AE113">
            <v>52.379992700173261</v>
          </cell>
          <cell r="AF113">
            <v>52.513335190725471</v>
          </cell>
          <cell r="AG113">
            <v>52.647017128056305</v>
          </cell>
          <cell r="AH113">
            <v>261.90165642731137</v>
          </cell>
        </row>
        <row r="114">
          <cell r="C114" t="str">
            <v>Compression</v>
          </cell>
          <cell r="D114" t="str">
            <v>Delivering for Customers - Reliability</v>
          </cell>
          <cell r="Q114">
            <v>1000</v>
          </cell>
          <cell r="R114">
            <v>1380</v>
          </cell>
          <cell r="S114">
            <v>1380</v>
          </cell>
          <cell r="T114">
            <v>1320</v>
          </cell>
          <cell r="U114">
            <v>630</v>
          </cell>
          <cell r="V114">
            <v>5710</v>
          </cell>
          <cell r="AC114">
            <v>1042.2864522776802</v>
          </cell>
          <cell r="AD114">
            <v>1442.0168907274369</v>
          </cell>
          <cell r="AE114">
            <v>1445.687798524782</v>
          </cell>
          <cell r="AF114">
            <v>1386.3520490351525</v>
          </cell>
          <cell r="AG114">
            <v>663.35241581350942</v>
          </cell>
          <cell r="AH114">
            <v>5979.6956063785619</v>
          </cell>
        </row>
        <row r="115">
          <cell r="C115" t="str">
            <v>Reclassification of project from capex to opex</v>
          </cell>
          <cell r="D115" t="str">
            <v>Delivering for Customers - Public Safety</v>
          </cell>
          <cell r="Q115">
            <v>76</v>
          </cell>
          <cell r="R115">
            <v>76</v>
          </cell>
          <cell r="S115">
            <v>76</v>
          </cell>
          <cell r="T115">
            <v>76</v>
          </cell>
          <cell r="U115">
            <v>76</v>
          </cell>
          <cell r="V115">
            <v>380</v>
          </cell>
          <cell r="AC115">
            <v>79.213770373103699</v>
          </cell>
          <cell r="AD115">
            <v>79.415422967597976</v>
          </cell>
          <cell r="AE115">
            <v>79.617588904263357</v>
          </cell>
          <cell r="AF115">
            <v>79.820269489902728</v>
          </cell>
          <cell r="AG115">
            <v>80.02346603464558</v>
          </cell>
          <cell r="AH115">
            <v>398.09051776951333</v>
          </cell>
        </row>
        <row r="116">
          <cell r="C116" t="str">
            <v>Reclassification of project from capex to opex</v>
          </cell>
          <cell r="D116" t="str">
            <v>Delivering for Customers - Public Safety</v>
          </cell>
          <cell r="Q116">
            <v>170</v>
          </cell>
          <cell r="R116">
            <v>6305</v>
          </cell>
          <cell r="S116">
            <v>6305</v>
          </cell>
          <cell r="U116">
            <v>0</v>
          </cell>
          <cell r="V116">
            <v>12780</v>
          </cell>
          <cell r="AC116">
            <v>177.18869688720565</v>
          </cell>
          <cell r="AD116">
            <v>6588.3452869829634</v>
          </cell>
          <cell r="AE116">
            <v>6605.117079491848</v>
          </cell>
          <cell r="AF116">
            <v>0</v>
          </cell>
          <cell r="AG116">
            <v>0</v>
          </cell>
          <cell r="AH116">
            <v>13370.651063362016</v>
          </cell>
        </row>
        <row r="117">
          <cell r="C117" t="str">
            <v>Reclassification of project from capex to opex</v>
          </cell>
          <cell r="D117" t="str">
            <v>Delivering for Customers - Public Safety</v>
          </cell>
          <cell r="Q117">
            <v>279</v>
          </cell>
          <cell r="R117">
            <v>211</v>
          </cell>
          <cell r="S117">
            <v>373</v>
          </cell>
          <cell r="T117">
            <v>515</v>
          </cell>
          <cell r="U117">
            <v>440</v>
          </cell>
          <cell r="V117">
            <v>1818</v>
          </cell>
          <cell r="AC117">
            <v>290.79792018547278</v>
          </cell>
          <cell r="AD117">
            <v>220.48229271267331</v>
          </cell>
          <cell r="AE117">
            <v>390.75474554329253</v>
          </cell>
          <cell r="AF117">
            <v>540.88735246447243</v>
          </cell>
          <cell r="AG117">
            <v>463.2937507268955</v>
          </cell>
          <cell r="AH117">
            <v>1906.2160616328067</v>
          </cell>
        </row>
        <row r="118">
          <cell r="C118" t="str">
            <v>Reclassification of project from capex to opex</v>
          </cell>
          <cell r="D118" t="str">
            <v>Delivering for Customers - Public Safety</v>
          </cell>
          <cell r="Q118">
            <v>127</v>
          </cell>
          <cell r="V118">
            <v>127</v>
          </cell>
          <cell r="AC118">
            <v>132.37037943926538</v>
          </cell>
          <cell r="AD118">
            <v>0</v>
          </cell>
          <cell r="AE118">
            <v>0</v>
          </cell>
          <cell r="AF118">
            <v>0</v>
          </cell>
          <cell r="AG118">
            <v>0</v>
          </cell>
          <cell r="AH118">
            <v>132.37037943926538</v>
          </cell>
        </row>
        <row r="119">
          <cell r="C119" t="str">
            <v>Reclassification of project from capex to opex</v>
          </cell>
          <cell r="D119" t="str">
            <v>Delivering for Customers - Public Safety</v>
          </cell>
          <cell r="Q119">
            <v>99</v>
          </cell>
          <cell r="R119">
            <v>99</v>
          </cell>
          <cell r="S119">
            <v>99</v>
          </cell>
          <cell r="T119">
            <v>99</v>
          </cell>
          <cell r="U119">
            <v>99</v>
          </cell>
          <cell r="V119">
            <v>495</v>
          </cell>
          <cell r="AC119">
            <v>103.18635877549035</v>
          </cell>
          <cell r="AD119">
            <v>103.44903781305526</v>
          </cell>
          <cell r="AE119">
            <v>103.71238554634306</v>
          </cell>
          <cell r="AF119">
            <v>103.97640367763644</v>
          </cell>
          <cell r="AG119">
            <v>104.24109391355148</v>
          </cell>
          <cell r="AH119">
            <v>518.5652797260766</v>
          </cell>
        </row>
        <row r="120">
          <cell r="C120" t="str">
            <v>Reclassification of project from capex to opex</v>
          </cell>
          <cell r="D120" t="str">
            <v>Delivering for Customers - Public Safety</v>
          </cell>
          <cell r="Q120">
            <v>166</v>
          </cell>
          <cell r="R120">
            <v>166</v>
          </cell>
          <cell r="S120">
            <v>166</v>
          </cell>
          <cell r="T120">
            <v>166</v>
          </cell>
          <cell r="U120">
            <v>166</v>
          </cell>
          <cell r="V120">
            <v>830</v>
          </cell>
          <cell r="AC120">
            <v>173.01955107809493</v>
          </cell>
          <cell r="AD120">
            <v>173.4600027976482</v>
          </cell>
          <cell r="AE120">
            <v>173.90157576457523</v>
          </cell>
          <cell r="AF120">
            <v>174.34427283320858</v>
          </cell>
          <cell r="AG120">
            <v>174.78809686514694</v>
          </cell>
          <cell r="AH120">
            <v>869.51349933867391</v>
          </cell>
        </row>
        <row r="121">
          <cell r="C121" t="str">
            <v>Reclassification of project from capex to opex</v>
          </cell>
          <cell r="D121" t="str">
            <v>Delivering for Customers - Public Safety</v>
          </cell>
          <cell r="Q121">
            <v>123</v>
          </cell>
          <cell r="R121">
            <v>123</v>
          </cell>
          <cell r="S121">
            <v>123</v>
          </cell>
          <cell r="T121">
            <v>123</v>
          </cell>
          <cell r="U121">
            <v>123</v>
          </cell>
          <cell r="V121">
            <v>615</v>
          </cell>
          <cell r="AC121">
            <v>128.20123363015466</v>
          </cell>
          <cell r="AD121">
            <v>128.52759243440198</v>
          </cell>
          <cell r="AE121">
            <v>128.85478204242622</v>
          </cell>
          <cell r="AF121">
            <v>129.18280456918467</v>
          </cell>
          <cell r="AG121">
            <v>129.51166213501853</v>
          </cell>
          <cell r="AH121">
            <v>644.27807481118612</v>
          </cell>
        </row>
        <row r="122">
          <cell r="C122" t="str">
            <v>Computers and Motor Vehicles</v>
          </cell>
          <cell r="D122" t="str">
            <v>Sustainably Cost Efficient - Working Within Industry Benchmarks</v>
          </cell>
          <cell r="Q122">
            <v>200</v>
          </cell>
          <cell r="R122">
            <v>200</v>
          </cell>
          <cell r="S122">
            <v>200</v>
          </cell>
          <cell r="T122">
            <v>200</v>
          </cell>
          <cell r="U122">
            <v>200</v>
          </cell>
          <cell r="V122">
            <v>1000</v>
          </cell>
          <cell r="AC122">
            <v>208.45729045553605</v>
          </cell>
          <cell r="AD122">
            <v>208.9879551778894</v>
          </cell>
          <cell r="AE122">
            <v>209.51997080069305</v>
          </cell>
          <cell r="AF122">
            <v>210.05334076290188</v>
          </cell>
          <cell r="AG122">
            <v>210.58806851222522</v>
          </cell>
          <cell r="AH122">
            <v>1047.6066257092455</v>
          </cell>
        </row>
        <row r="123">
          <cell r="C123" t="str">
            <v>Computers and Motor Vehicles</v>
          </cell>
          <cell r="D123" t="str">
            <v>Sustainably Cost Efficient - Working Within Industry Benchmarks</v>
          </cell>
          <cell r="Q123">
            <v>600</v>
          </cell>
          <cell r="R123">
            <v>600</v>
          </cell>
          <cell r="S123">
            <v>600</v>
          </cell>
          <cell r="T123">
            <v>500</v>
          </cell>
          <cell r="U123">
            <v>500</v>
          </cell>
          <cell r="V123">
            <v>2800</v>
          </cell>
          <cell r="AC123">
            <v>625.37187136660816</v>
          </cell>
          <cell r="AD123">
            <v>626.96386553366824</v>
          </cell>
          <cell r="AE123">
            <v>628.55991240207914</v>
          </cell>
          <cell r="AF123">
            <v>525.13335190725479</v>
          </cell>
          <cell r="AG123">
            <v>526.47017128056302</v>
          </cell>
          <cell r="AH123">
            <v>2932.4991724901734</v>
          </cell>
        </row>
        <row r="124">
          <cell r="C124" t="str">
            <v>Computers and Motor Vehicles</v>
          </cell>
          <cell r="D124" t="str">
            <v>Sustainably Cost Efficient - Working Within Industry Benchmarks</v>
          </cell>
          <cell r="Q124">
            <v>345</v>
          </cell>
          <cell r="S124">
            <v>233</v>
          </cell>
          <cell r="T124">
            <v>0</v>
          </cell>
          <cell r="U124">
            <v>0</v>
          </cell>
          <cell r="V124">
            <v>578</v>
          </cell>
          <cell r="AC124">
            <v>359.58882603579968</v>
          </cell>
          <cell r="AD124">
            <v>0</v>
          </cell>
          <cell r="AE124">
            <v>244.0907659828074</v>
          </cell>
          <cell r="AF124">
            <v>0</v>
          </cell>
          <cell r="AG124">
            <v>0</v>
          </cell>
          <cell r="AH124">
            <v>603.67959201860708</v>
          </cell>
        </row>
        <row r="125">
          <cell r="C125" t="str">
            <v>Computers and Motor Vehicles</v>
          </cell>
          <cell r="D125" t="str">
            <v>Delivering for Customers - Customer Service</v>
          </cell>
          <cell r="Q125">
            <v>0</v>
          </cell>
          <cell r="R125">
            <v>0</v>
          </cell>
          <cell r="S125">
            <v>0</v>
          </cell>
          <cell r="T125">
            <v>300</v>
          </cell>
          <cell r="U125">
            <v>0</v>
          </cell>
          <cell r="V125">
            <v>300</v>
          </cell>
          <cell r="AC125">
            <v>0</v>
          </cell>
          <cell r="AD125">
            <v>0</v>
          </cell>
          <cell r="AE125">
            <v>0</v>
          </cell>
          <cell r="AF125">
            <v>315.08001114435285</v>
          </cell>
          <cell r="AG125">
            <v>0</v>
          </cell>
          <cell r="AH125">
            <v>315.08001114435285</v>
          </cell>
        </row>
        <row r="126">
          <cell r="C126" t="str">
            <v>Computers and Motor Vehicles</v>
          </cell>
          <cell r="D126" t="str">
            <v>Sustainably Cost Efficient - Working Within Industry Benchmarks</v>
          </cell>
          <cell r="Q126">
            <v>126</v>
          </cell>
          <cell r="R126">
            <v>119</v>
          </cell>
          <cell r="S126">
            <v>63</v>
          </cell>
          <cell r="T126">
            <v>66</v>
          </cell>
          <cell r="U126">
            <v>69</v>
          </cell>
          <cell r="V126">
            <v>443</v>
          </cell>
          <cell r="AC126">
            <v>131.32809298698771</v>
          </cell>
          <cell r="AD126">
            <v>124.3478333308442</v>
          </cell>
          <cell r="AE126">
            <v>65.998790802218309</v>
          </cell>
          <cell r="AF126">
            <v>69.317602451757622</v>
          </cell>
          <cell r="AG126">
            <v>72.652883636717704</v>
          </cell>
          <cell r="AH126">
            <v>463.64520320852557</v>
          </cell>
        </row>
        <row r="127">
          <cell r="C127" t="str">
            <v>Computers and Motor Vehicles</v>
          </cell>
          <cell r="D127" t="str">
            <v>Sustainably Cost Efficient - Working Within Industry Benchmarks</v>
          </cell>
          <cell r="Q127">
            <v>385</v>
          </cell>
          <cell r="R127">
            <v>196</v>
          </cell>
          <cell r="S127">
            <v>0</v>
          </cell>
          <cell r="T127">
            <v>168</v>
          </cell>
          <cell r="V127">
            <v>749</v>
          </cell>
          <cell r="AC127">
            <v>401.28028412690691</v>
          </cell>
          <cell r="AD127">
            <v>204.80819607433162</v>
          </cell>
          <cell r="AE127">
            <v>0</v>
          </cell>
          <cell r="AF127">
            <v>176.44480624083758</v>
          </cell>
          <cell r="AG127">
            <v>0</v>
          </cell>
          <cell r="AH127">
            <v>782.53328644207613</v>
          </cell>
        </row>
        <row r="128">
          <cell r="C128" t="str">
            <v>Computers and Motor Vehicles</v>
          </cell>
          <cell r="D128" t="str">
            <v>Sustainably Cost Efficient - Working Within Industry Benchmarks</v>
          </cell>
          <cell r="Q128">
            <v>71</v>
          </cell>
          <cell r="R128">
            <v>84</v>
          </cell>
          <cell r="S128">
            <v>102</v>
          </cell>
          <cell r="T128">
            <v>96</v>
          </cell>
          <cell r="U128">
            <v>91</v>
          </cell>
          <cell r="V128">
            <v>444</v>
          </cell>
          <cell r="AC128">
            <v>74.002338111715304</v>
          </cell>
          <cell r="AD128">
            <v>87.774941174713547</v>
          </cell>
          <cell r="AE128">
            <v>106.85518510835345</v>
          </cell>
          <cell r="AF128">
            <v>100.82560356619291</v>
          </cell>
          <cell r="AG128">
            <v>95.817571173062476</v>
          </cell>
          <cell r="AH128">
            <v>465.27563913403765</v>
          </cell>
        </row>
        <row r="129">
          <cell r="C129" t="str">
            <v>Computers and Motor Vehicles</v>
          </cell>
          <cell r="D129" t="str">
            <v>Sustainably Cost Efficient - Working Within Industry Benchmarks</v>
          </cell>
          <cell r="Q129">
            <v>148</v>
          </cell>
          <cell r="R129">
            <v>98</v>
          </cell>
          <cell r="S129">
            <v>108</v>
          </cell>
          <cell r="T129">
            <v>119</v>
          </cell>
          <cell r="U129">
            <v>131</v>
          </cell>
          <cell r="V129">
            <v>604</v>
          </cell>
          <cell r="AC129">
            <v>154.25839493709668</v>
          </cell>
          <cell r="AD129">
            <v>102.40409803716581</v>
          </cell>
          <cell r="AE129">
            <v>113.14078423237424</v>
          </cell>
          <cell r="AF129">
            <v>124.98173775392662</v>
          </cell>
          <cell r="AG129">
            <v>137.93518487550753</v>
          </cell>
          <cell r="AH129">
            <v>632.72019983607083</v>
          </cell>
        </row>
        <row r="130">
          <cell r="C130" t="str">
            <v>Computers and Motor Vehicles</v>
          </cell>
          <cell r="D130" t="str">
            <v>Sustainably Cost Efficient - Working Within Industry Benchmarks</v>
          </cell>
          <cell r="Q130">
            <v>248</v>
          </cell>
          <cell r="R130">
            <v>348</v>
          </cell>
          <cell r="S130">
            <v>446</v>
          </cell>
          <cell r="T130">
            <v>248</v>
          </cell>
          <cell r="U130">
            <v>446</v>
          </cell>
          <cell r="V130">
            <v>1736</v>
          </cell>
          <cell r="AC130">
            <v>258.48704016486471</v>
          </cell>
          <cell r="AD130">
            <v>363.63904200952754</v>
          </cell>
          <cell r="AE130">
            <v>467.22953488554549</v>
          </cell>
          <cell r="AF130">
            <v>260.46614254599837</v>
          </cell>
          <cell r="AG130">
            <v>469.61139278226227</v>
          </cell>
          <cell r="AH130">
            <v>1819.4331523881983</v>
          </cell>
        </row>
        <row r="131">
          <cell r="C131" t="str">
            <v>Computers and Motor Vehicles</v>
          </cell>
          <cell r="D131" t="str">
            <v>Sustainably Cost Efficient - Working Within Industry Benchmarks</v>
          </cell>
          <cell r="Q131">
            <v>80</v>
          </cell>
          <cell r="R131">
            <v>684</v>
          </cell>
          <cell r="S131">
            <v>154</v>
          </cell>
          <cell r="T131">
            <v>231</v>
          </cell>
          <cell r="U131">
            <v>184</v>
          </cell>
          <cell r="V131">
            <v>1333</v>
          </cell>
          <cell r="AC131">
            <v>83.382916182214416</v>
          </cell>
          <cell r="AD131">
            <v>714.73880670838173</v>
          </cell>
          <cell r="AE131">
            <v>161.33037751653364</v>
          </cell>
          <cell r="AF131">
            <v>242.6116085811517</v>
          </cell>
          <cell r="AG131">
            <v>193.74102303124721</v>
          </cell>
          <cell r="AH131">
            <v>1395.8047320195287</v>
          </cell>
        </row>
        <row r="132">
          <cell r="C132" t="str">
            <v>Computers and Motor Vehicles</v>
          </cell>
          <cell r="D132" t="str">
            <v>Delivering for Customers - Customer Service</v>
          </cell>
          <cell r="Q132">
            <v>1600</v>
          </cell>
          <cell r="R132">
            <v>0</v>
          </cell>
          <cell r="S132">
            <v>0</v>
          </cell>
          <cell r="T132">
            <v>1400</v>
          </cell>
          <cell r="U132">
            <v>0</v>
          </cell>
          <cell r="V132">
            <v>3000</v>
          </cell>
          <cell r="AC132">
            <v>1667.6583236442884</v>
          </cell>
          <cell r="AD132">
            <v>0</v>
          </cell>
          <cell r="AE132">
            <v>0</v>
          </cell>
          <cell r="AF132">
            <v>1470.3733853403132</v>
          </cell>
          <cell r="AG132">
            <v>0</v>
          </cell>
          <cell r="AH132">
            <v>3138.0317089846017</v>
          </cell>
        </row>
        <row r="133">
          <cell r="C133" t="str">
            <v>Computers and Motor Vehicles</v>
          </cell>
          <cell r="D133" t="str">
            <v>Delivering for Customers - Customer Service</v>
          </cell>
          <cell r="Q133">
            <v>0</v>
          </cell>
          <cell r="R133">
            <v>0</v>
          </cell>
          <cell r="S133">
            <v>0</v>
          </cell>
          <cell r="T133">
            <v>3250</v>
          </cell>
          <cell r="U133">
            <v>0</v>
          </cell>
          <cell r="V133">
            <v>3250</v>
          </cell>
          <cell r="AC133">
            <v>0</v>
          </cell>
          <cell r="AD133">
            <v>0</v>
          </cell>
          <cell r="AE133">
            <v>0</v>
          </cell>
          <cell r="AF133">
            <v>3413.3667873971558</v>
          </cell>
          <cell r="AG133">
            <v>0</v>
          </cell>
          <cell r="AH133">
            <v>3413.3667873971558</v>
          </cell>
        </row>
        <row r="134">
          <cell r="C134" t="str">
            <v>Computers and Motor Vehicles</v>
          </cell>
          <cell r="D134" t="str">
            <v>Delivering for Customers - Customer Service</v>
          </cell>
          <cell r="Q134">
            <v>130</v>
          </cell>
          <cell r="R134">
            <v>130</v>
          </cell>
          <cell r="S134">
            <v>130</v>
          </cell>
          <cell r="T134">
            <v>130</v>
          </cell>
          <cell r="U134">
            <v>130</v>
          </cell>
          <cell r="V134">
            <v>650</v>
          </cell>
          <cell r="AC134">
            <v>135.49723879609843</v>
          </cell>
          <cell r="AD134">
            <v>135.84217086562811</v>
          </cell>
          <cell r="AE134">
            <v>136.18798102045048</v>
          </cell>
          <cell r="AF134">
            <v>136.53467149588624</v>
          </cell>
          <cell r="AG134">
            <v>136.8822445329464</v>
          </cell>
          <cell r="AH134">
            <v>680.94430671100974</v>
          </cell>
        </row>
        <row r="135">
          <cell r="C135" t="str">
            <v>Computers and Motor Vehicles</v>
          </cell>
          <cell r="D135" t="str">
            <v>Delivering for Customers - Customer Service</v>
          </cell>
          <cell r="Q135">
            <v>200</v>
          </cell>
          <cell r="R135">
            <v>200</v>
          </cell>
          <cell r="S135">
            <v>200</v>
          </cell>
          <cell r="T135">
            <v>200</v>
          </cell>
          <cell r="U135">
            <v>200</v>
          </cell>
          <cell r="V135">
            <v>1000</v>
          </cell>
          <cell r="AC135">
            <v>208.45729045553605</v>
          </cell>
          <cell r="AD135">
            <v>208.9879551778894</v>
          </cell>
          <cell r="AE135">
            <v>209.51997080069305</v>
          </cell>
          <cell r="AF135">
            <v>210.05334076290188</v>
          </cell>
          <cell r="AG135">
            <v>210.58806851222522</v>
          </cell>
          <cell r="AH135">
            <v>1047.6066257092455</v>
          </cell>
        </row>
        <row r="136">
          <cell r="C136" t="str">
            <v>Computers and Motor Vehicles</v>
          </cell>
          <cell r="D136" t="str">
            <v>Delivering for Customers - Customer Service</v>
          </cell>
          <cell r="Q136">
            <v>650</v>
          </cell>
          <cell r="R136">
            <v>650</v>
          </cell>
          <cell r="S136">
            <v>650</v>
          </cell>
          <cell r="T136">
            <v>650</v>
          </cell>
          <cell r="U136">
            <v>650</v>
          </cell>
          <cell r="V136">
            <v>3250</v>
          </cell>
          <cell r="AC136">
            <v>677.4861939804922</v>
          </cell>
          <cell r="AD136">
            <v>679.2108543281405</v>
          </cell>
          <cell r="AE136">
            <v>680.9399051022524</v>
          </cell>
          <cell r="AF136">
            <v>682.67335747943116</v>
          </cell>
          <cell r="AG136">
            <v>684.41122266473201</v>
          </cell>
          <cell r="AH136">
            <v>3404.7215335550482</v>
          </cell>
        </row>
        <row r="137">
          <cell r="C137" t="str">
            <v>Computers and Motor Vehicles</v>
          </cell>
          <cell r="D137" t="str">
            <v>Sustainably Cost Efficient - Working Within Industry Benchmarks</v>
          </cell>
          <cell r="Q137">
            <v>510</v>
          </cell>
          <cell r="R137">
            <v>0</v>
          </cell>
          <cell r="S137">
            <v>0</v>
          </cell>
          <cell r="T137">
            <v>0</v>
          </cell>
          <cell r="U137">
            <v>0</v>
          </cell>
          <cell r="V137">
            <v>510</v>
          </cell>
          <cell r="AC137">
            <v>531.56609066161695</v>
          </cell>
          <cell r="AD137">
            <v>0</v>
          </cell>
          <cell r="AE137">
            <v>0</v>
          </cell>
          <cell r="AF137">
            <v>0</v>
          </cell>
          <cell r="AG137">
            <v>0</v>
          </cell>
          <cell r="AH137">
            <v>531.56609066161695</v>
          </cell>
        </row>
        <row r="138">
          <cell r="C138" t="str">
            <v>Computers and Motor Vehicles</v>
          </cell>
          <cell r="D138" t="str">
            <v>Sustainably Cost Efficient - Working Within Industry Benchmarks</v>
          </cell>
          <cell r="Q138">
            <v>1289</v>
          </cell>
          <cell r="R138">
            <v>1306</v>
          </cell>
          <cell r="S138">
            <v>927</v>
          </cell>
          <cell r="T138">
            <v>790</v>
          </cell>
          <cell r="U138">
            <v>504</v>
          </cell>
          <cell r="V138">
            <v>4816</v>
          </cell>
          <cell r="AC138">
            <v>1343.5072369859299</v>
          </cell>
          <cell r="AD138">
            <v>1364.6913473116178</v>
          </cell>
          <cell r="AE138">
            <v>971.12506466121226</v>
          </cell>
          <cell r="AF138">
            <v>829.71069601346244</v>
          </cell>
          <cell r="AG138">
            <v>530.68193265080754</v>
          </cell>
          <cell r="AH138">
            <v>5039.7162776230298</v>
          </cell>
        </row>
        <row r="139">
          <cell r="C139" t="str">
            <v>SCADA , ECI And Comms</v>
          </cell>
          <cell r="D139" t="str">
            <v>Delivering for Customers - Reliability</v>
          </cell>
          <cell r="Q139">
            <v>101</v>
          </cell>
          <cell r="R139">
            <v>101</v>
          </cell>
          <cell r="S139">
            <v>101</v>
          </cell>
          <cell r="T139">
            <v>101</v>
          </cell>
          <cell r="U139">
            <v>101</v>
          </cell>
          <cell r="V139">
            <v>505</v>
          </cell>
          <cell r="AC139">
            <v>105.27093168004571</v>
          </cell>
          <cell r="AD139">
            <v>105.53891736483415</v>
          </cell>
          <cell r="AE139">
            <v>105.80758525434999</v>
          </cell>
          <cell r="AF139">
            <v>106.07693708526546</v>
          </cell>
          <cell r="AG139">
            <v>106.34697459867374</v>
          </cell>
          <cell r="AH139">
            <v>529.04134598316909</v>
          </cell>
        </row>
        <row r="140">
          <cell r="C140" t="str">
            <v>SCADA , ECI And Comms</v>
          </cell>
          <cell r="D140" t="str">
            <v>Delivering for Customers - Reliability</v>
          </cell>
          <cell r="Q140">
            <v>0</v>
          </cell>
          <cell r="R140">
            <v>0</v>
          </cell>
          <cell r="S140">
            <v>191</v>
          </cell>
          <cell r="T140">
            <v>0</v>
          </cell>
          <cell r="U140">
            <v>0</v>
          </cell>
          <cell r="V140">
            <v>191</v>
          </cell>
          <cell r="AC140">
            <v>0</v>
          </cell>
          <cell r="AD140">
            <v>0</v>
          </cell>
          <cell r="AE140">
            <v>200.09157211466186</v>
          </cell>
          <cell r="AF140">
            <v>0</v>
          </cell>
          <cell r="AG140">
            <v>0</v>
          </cell>
          <cell r="AH140">
            <v>200.09157211466186</v>
          </cell>
        </row>
        <row r="141">
          <cell r="C141" t="str">
            <v>SCADA , ECI And Comms</v>
          </cell>
          <cell r="D141" t="str">
            <v>Delivering for Customers - Reliability</v>
          </cell>
          <cell r="Q141">
            <v>100</v>
          </cell>
          <cell r="R141">
            <v>100</v>
          </cell>
          <cell r="S141">
            <v>100</v>
          </cell>
          <cell r="T141">
            <v>100</v>
          </cell>
          <cell r="U141">
            <v>100</v>
          </cell>
          <cell r="V141">
            <v>500</v>
          </cell>
          <cell r="AC141">
            <v>104.22864522776803</v>
          </cell>
          <cell r="AD141">
            <v>104.4939775889447</v>
          </cell>
          <cell r="AE141">
            <v>104.75998540034652</v>
          </cell>
          <cell r="AF141">
            <v>105.02667038145094</v>
          </cell>
          <cell r="AG141">
            <v>105.29403425611261</v>
          </cell>
          <cell r="AH141">
            <v>523.80331285462273</v>
          </cell>
        </row>
        <row r="142">
          <cell r="C142" t="str">
            <v>Computers and Motor Vehicles</v>
          </cell>
          <cell r="D142" t="str">
            <v>Sustainably Cost Efficient - Working Within Industry Benchmarks</v>
          </cell>
          <cell r="Q142">
            <v>375</v>
          </cell>
          <cell r="V142">
            <v>375</v>
          </cell>
          <cell r="AC142">
            <v>390.85741960413009</v>
          </cell>
          <cell r="AD142">
            <v>0</v>
          </cell>
          <cell r="AE142">
            <v>0</v>
          </cell>
          <cell r="AF142">
            <v>0</v>
          </cell>
          <cell r="AG142">
            <v>0</v>
          </cell>
          <cell r="AH142">
            <v>390.85741960413009</v>
          </cell>
        </row>
        <row r="143">
          <cell r="C143" t="str">
            <v>Computers and Motor Vehicles</v>
          </cell>
          <cell r="D143" t="str">
            <v>Delivering for Customers - Customer Service</v>
          </cell>
          <cell r="Q143">
            <v>121</v>
          </cell>
          <cell r="R143">
            <v>121</v>
          </cell>
          <cell r="S143">
            <v>121</v>
          </cell>
          <cell r="T143">
            <v>121</v>
          </cell>
          <cell r="U143">
            <v>121</v>
          </cell>
          <cell r="V143">
            <v>605</v>
          </cell>
          <cell r="AC143">
            <v>126.1166607255993</v>
          </cell>
          <cell r="AD143">
            <v>126.43771288262309</v>
          </cell>
          <cell r="AE143">
            <v>126.75958233441929</v>
          </cell>
          <cell r="AF143">
            <v>127.08227116155565</v>
          </cell>
          <cell r="AG143">
            <v>127.40578144989627</v>
          </cell>
          <cell r="AH143">
            <v>633.80200855409362</v>
          </cell>
        </row>
        <row r="144">
          <cell r="C144" t="str">
            <v>Reclassification of project from capex to opex</v>
          </cell>
          <cell r="D144" t="str">
            <v>Delivering for Customers - Public Safety</v>
          </cell>
          <cell r="Q144">
            <v>349.8</v>
          </cell>
          <cell r="R144">
            <v>299</v>
          </cell>
          <cell r="S144">
            <v>0</v>
          </cell>
          <cell r="T144">
            <v>0</v>
          </cell>
          <cell r="U144">
            <v>0</v>
          </cell>
          <cell r="V144">
            <v>648.79999999999995</v>
          </cell>
          <cell r="AC144">
            <v>364.59180100673257</v>
          </cell>
          <cell r="AD144">
            <v>312.43699299094465</v>
          </cell>
          <cell r="AE144">
            <v>0</v>
          </cell>
          <cell r="AF144">
            <v>0</v>
          </cell>
          <cell r="AG144">
            <v>0</v>
          </cell>
          <cell r="AH144">
            <v>677.02879399767721</v>
          </cell>
        </row>
        <row r="145">
          <cell r="C145" t="str">
            <v>Computers and Motor Vehicles</v>
          </cell>
          <cell r="D145" t="str">
            <v>Sustainably Cost Efficient - Working Within Industry Benchmarks</v>
          </cell>
          <cell r="Q145">
            <v>410.26501999999999</v>
          </cell>
          <cell r="R145">
            <v>0</v>
          </cell>
          <cell r="S145">
            <v>154.02678499999999</v>
          </cell>
          <cell r="T145">
            <v>0</v>
          </cell>
          <cell r="U145">
            <v>999.25721500000009</v>
          </cell>
          <cell r="V145">
            <v>1563.5490199999999</v>
          </cell>
          <cell r="AC145">
            <v>427.6136721894315</v>
          </cell>
          <cell r="AD145">
            <v>0</v>
          </cell>
          <cell r="AE145">
            <v>161.3584374786231</v>
          </cell>
          <cell r="AF145">
            <v>0</v>
          </cell>
          <cell r="AG145">
            <v>1052.1582342687771</v>
          </cell>
          <cell r="AH145">
            <v>1641.1303439368317</v>
          </cell>
        </row>
        <row r="146">
          <cell r="C146" t="str">
            <v>Computers and Motor Vehicles</v>
          </cell>
          <cell r="D146" t="str">
            <v>Sustainably Cost Efficient - Working Within Industry Benchmarks</v>
          </cell>
          <cell r="Q146">
            <v>0</v>
          </cell>
          <cell r="R146">
            <v>255.50117152227165</v>
          </cell>
          <cell r="S146">
            <v>150.19534712775203</v>
          </cell>
          <cell r="T146">
            <v>0</v>
          </cell>
          <cell r="U146">
            <v>0</v>
          </cell>
          <cell r="V146">
            <v>405.69651865002368</v>
          </cell>
          <cell r="AC146">
            <v>0</v>
          </cell>
          <cell r="AD146">
            <v>266.98333690997367</v>
          </cell>
          <cell r="AE146">
            <v>157.34462372303281</v>
          </cell>
          <cell r="AF146">
            <v>0</v>
          </cell>
          <cell r="AG146">
            <v>0</v>
          </cell>
          <cell r="AH146">
            <v>424.32796063300646</v>
          </cell>
        </row>
        <row r="147">
          <cell r="C147" t="str">
            <v>Computers and Motor Vehicles</v>
          </cell>
          <cell r="D147" t="str">
            <v>Sustainably Cost Efficient - Working Within Industry Benchmarks</v>
          </cell>
          <cell r="Q147">
            <v>379.62869999999998</v>
          </cell>
          <cell r="R147">
            <v>109.45638000000001</v>
          </cell>
          <cell r="S147">
            <v>107.70562000000001</v>
          </cell>
          <cell r="T147">
            <v>107.83740000000002</v>
          </cell>
          <cell r="U147">
            <v>214.47865999999999</v>
          </cell>
          <cell r="V147">
            <v>919.10676000000001</v>
          </cell>
          <cell r="AC147">
            <v>395.68185090578777</v>
          </cell>
          <cell r="AD147">
            <v>114.37532518687016</v>
          </cell>
          <cell r="AE147">
            <v>112.83239178735272</v>
          </cell>
          <cell r="AF147">
            <v>113.25803064592681</v>
          </cell>
          <cell r="AG147">
            <v>225.83323373245128</v>
          </cell>
          <cell r="AH147">
            <v>961.98083225838877</v>
          </cell>
        </row>
        <row r="148">
          <cell r="C148" t="str">
            <v>Computers and Motor Vehicles</v>
          </cell>
          <cell r="D148" t="str">
            <v>Sustainably Cost Efficient - Working Within Industry Benchmarks</v>
          </cell>
          <cell r="Q148">
            <v>16.926070038910506</v>
          </cell>
          <cell r="R148">
            <v>16.926070038910506</v>
          </cell>
          <cell r="S148">
            <v>16.926070038910506</v>
          </cell>
          <cell r="T148">
            <v>16.926070038910506</v>
          </cell>
          <cell r="U148">
            <v>16.926070038910506</v>
          </cell>
          <cell r="V148">
            <v>84.630350194552534</v>
          </cell>
          <cell r="AC148">
            <v>17.641813491859569</v>
          </cell>
          <cell r="AD148">
            <v>17.686723833148228</v>
          </cell>
          <cell r="AE148">
            <v>17.731748501615073</v>
          </cell>
          <cell r="AF148">
            <v>17.776887788300062</v>
          </cell>
          <cell r="AG148">
            <v>17.822141984984043</v>
          </cell>
          <cell r="AH148">
            <v>88.659315599906975</v>
          </cell>
        </row>
        <row r="149">
          <cell r="C149" t="str">
            <v>Computers and Motor Vehicles</v>
          </cell>
          <cell r="D149" t="str">
            <v>Sustainably Cost Efficient - Working Within Industry Benchmarks</v>
          </cell>
          <cell r="Q149">
            <v>0</v>
          </cell>
          <cell r="R149">
            <v>968.81935899011035</v>
          </cell>
          <cell r="S149">
            <v>128.24020073134676</v>
          </cell>
          <cell r="T149">
            <v>0</v>
          </cell>
          <cell r="U149">
            <v>0</v>
          </cell>
          <cell r="V149">
            <v>1097.0595597214572</v>
          </cell>
          <cell r="AC149">
            <v>0</v>
          </cell>
          <cell r="AD149">
            <v>1012.3578838604835</v>
          </cell>
          <cell r="AE149">
            <v>134.34441556353394</v>
          </cell>
          <cell r="AF149">
            <v>0</v>
          </cell>
          <cell r="AG149">
            <v>0</v>
          </cell>
          <cell r="AH149">
            <v>1146.7022994240174</v>
          </cell>
        </row>
        <row r="150">
          <cell r="C150" t="str">
            <v>Computers and Motor Vehicles</v>
          </cell>
          <cell r="D150" t="str">
            <v>Sustainably Cost Efficient - Working Within Industry Benchmarks</v>
          </cell>
          <cell r="Q150">
            <v>278.97716000000003</v>
          </cell>
          <cell r="R150">
            <v>280.01264500000002</v>
          </cell>
          <cell r="S150">
            <v>281.32109500000001</v>
          </cell>
          <cell r="T150">
            <v>279.91227000000003</v>
          </cell>
          <cell r="U150">
            <v>279.71767999999997</v>
          </cell>
          <cell r="V150">
            <v>1399.9408500000002</v>
          </cell>
          <cell r="AC150">
            <v>290.77411436290276</v>
          </cell>
          <cell r="AD150">
            <v>292.59635051251132</v>
          </cell>
          <cell r="AE150">
            <v>294.711938050095</v>
          </cell>
          <cell r="AF150">
            <v>293.98253717013705</v>
          </cell>
          <cell r="AG150">
            <v>294.52602979960341</v>
          </cell>
          <cell r="AH150">
            <v>1466.5909698952496</v>
          </cell>
        </row>
        <row r="151">
          <cell r="C151" t="str">
            <v>Computers and Motor Vehicles</v>
          </cell>
          <cell r="D151" t="str">
            <v>Sustainably Cost Efficient - Working Within Industry Benchmarks</v>
          </cell>
          <cell r="Q151">
            <v>362.48498000000012</v>
          </cell>
          <cell r="R151">
            <v>390.38538000000005</v>
          </cell>
          <cell r="S151">
            <v>0</v>
          </cell>
          <cell r="T151">
            <v>22.000000000000004</v>
          </cell>
          <cell r="U151">
            <v>0</v>
          </cell>
          <cell r="V151">
            <v>774.87036000000012</v>
          </cell>
          <cell r="AC151">
            <v>377.81318380814599</v>
          </cell>
          <cell r="AD151">
            <v>407.92921148771666</v>
          </cell>
          <cell r="AE151">
            <v>0</v>
          </cell>
          <cell r="AF151">
            <v>23.105867483919212</v>
          </cell>
          <cell r="AG151">
            <v>0</v>
          </cell>
          <cell r="AH151">
            <v>808.84826277978186</v>
          </cell>
        </row>
        <row r="152">
          <cell r="C152" t="str">
            <v>Computers and Motor Vehicles</v>
          </cell>
          <cell r="D152" t="str">
            <v>Sustainably Cost Efficient - Working Within Industry Benchmarks</v>
          </cell>
          <cell r="Q152">
            <v>100</v>
          </cell>
          <cell r="R152">
            <v>100</v>
          </cell>
          <cell r="S152">
            <v>100</v>
          </cell>
          <cell r="T152">
            <v>100</v>
          </cell>
          <cell r="U152">
            <v>100</v>
          </cell>
          <cell r="V152">
            <v>500</v>
          </cell>
          <cell r="AC152">
            <v>104.22864522776803</v>
          </cell>
          <cell r="AD152">
            <v>104.4939775889447</v>
          </cell>
          <cell r="AE152">
            <v>104.75998540034652</v>
          </cell>
          <cell r="AF152">
            <v>105.02667038145094</v>
          </cell>
          <cell r="AG152">
            <v>105.29403425611261</v>
          </cell>
          <cell r="AH152">
            <v>523.80331285462273</v>
          </cell>
        </row>
        <row r="153">
          <cell r="C153" t="str">
            <v>Computers and Motor Vehicles</v>
          </cell>
          <cell r="D153" t="str">
            <v>Sustainably Cost Efficient - Working Within Industry Benchmarks</v>
          </cell>
          <cell r="Q153">
            <v>0</v>
          </cell>
          <cell r="R153">
            <v>0</v>
          </cell>
          <cell r="S153">
            <v>0</v>
          </cell>
          <cell r="T153">
            <v>199.7221785675049</v>
          </cell>
          <cell r="U153">
            <v>0</v>
          </cell>
          <cell r="V153">
            <v>199.7221785675049</v>
          </cell>
          <cell r="AC153">
            <v>0</v>
          </cell>
          <cell r="AD153">
            <v>0</v>
          </cell>
          <cell r="AE153">
            <v>0</v>
          </cell>
          <cell r="AF153">
            <v>209.76155416274625</v>
          </cell>
          <cell r="AG153">
            <v>0</v>
          </cell>
          <cell r="AH153">
            <v>209.76155416274625</v>
          </cell>
        </row>
        <row r="154">
          <cell r="C154" t="str">
            <v>Computers and Motor Vehicles</v>
          </cell>
          <cell r="D154" t="str">
            <v>Sustainably Cost Efficient - Working Within Industry Benchmarks</v>
          </cell>
          <cell r="Q154">
            <v>251.36781999999999</v>
          </cell>
          <cell r="R154">
            <v>0</v>
          </cell>
          <cell r="S154">
            <v>0</v>
          </cell>
          <cell r="T154">
            <v>0</v>
          </cell>
          <cell r="U154">
            <v>0</v>
          </cell>
          <cell r="V154">
            <v>251.36781999999999</v>
          </cell>
          <cell r="AC154">
            <v>261.99727332457451</v>
          </cell>
          <cell r="AD154">
            <v>0</v>
          </cell>
          <cell r="AE154">
            <v>0</v>
          </cell>
          <cell r="AF154">
            <v>0</v>
          </cell>
          <cell r="AG154">
            <v>0</v>
          </cell>
          <cell r="AH154">
            <v>261.99727332457451</v>
          </cell>
        </row>
        <row r="155">
          <cell r="C155" t="str">
            <v>Computers and Motor Vehicles</v>
          </cell>
          <cell r="D155" t="str">
            <v>Sustainably Cost Efficient - Working Within Industry Benchmarks</v>
          </cell>
          <cell r="Q155">
            <v>764.94</v>
          </cell>
          <cell r="R155">
            <v>764.94</v>
          </cell>
          <cell r="S155">
            <v>764.94</v>
          </cell>
          <cell r="T155">
            <v>764.94</v>
          </cell>
          <cell r="U155">
            <v>764.94</v>
          </cell>
          <cell r="V155">
            <v>3824.7000000000003</v>
          </cell>
          <cell r="AC155">
            <v>797.2865988052888</v>
          </cell>
          <cell r="AD155">
            <v>799.31623216887363</v>
          </cell>
          <cell r="AE155">
            <v>801.3510323214108</v>
          </cell>
          <cell r="AF155">
            <v>803.39101241587093</v>
          </cell>
          <cell r="AG155">
            <v>805.43618563870791</v>
          </cell>
          <cell r="AH155">
            <v>4006.7810613501524</v>
          </cell>
        </row>
        <row r="156">
          <cell r="C156" t="str">
            <v>Computers and Motor Vehicles</v>
          </cell>
          <cell r="D156" t="str">
            <v>Sustainably Cost Efficient - Working Within Industry Benchmarks</v>
          </cell>
          <cell r="Q156">
            <v>0</v>
          </cell>
          <cell r="R156">
            <v>0</v>
          </cell>
          <cell r="S156">
            <v>50.132720000000006</v>
          </cell>
          <cell r="T156">
            <v>0</v>
          </cell>
          <cell r="U156">
            <v>49.772140000000007</v>
          </cell>
          <cell r="V156">
            <v>99.904860000000014</v>
          </cell>
          <cell r="AC156">
            <v>0</v>
          </cell>
          <cell r="AD156">
            <v>0</v>
          </cell>
          <cell r="AE156">
            <v>52.51903015279661</v>
          </cell>
          <cell r="AF156">
            <v>0</v>
          </cell>
          <cell r="AG156">
            <v>52.407094141600339</v>
          </cell>
          <cell r="AH156">
            <v>104.92612429439694</v>
          </cell>
        </row>
        <row r="157">
          <cell r="C157" t="str">
            <v>Computers and Motor Vehicles</v>
          </cell>
          <cell r="D157" t="str">
            <v>Sustainably Cost Efficient - Working Within Industry Benchmarks</v>
          </cell>
          <cell r="Q157">
            <v>640</v>
          </cell>
          <cell r="R157">
            <v>0</v>
          </cell>
          <cell r="S157">
            <v>0</v>
          </cell>
          <cell r="T157">
            <v>0</v>
          </cell>
          <cell r="U157">
            <v>0</v>
          </cell>
          <cell r="V157">
            <v>640</v>
          </cell>
          <cell r="AC157">
            <v>667.06332945771533</v>
          </cell>
          <cell r="AD157">
            <v>0</v>
          </cell>
          <cell r="AE157">
            <v>0</v>
          </cell>
          <cell r="AF157">
            <v>0</v>
          </cell>
          <cell r="AG157">
            <v>0</v>
          </cell>
          <cell r="AH157">
            <v>667.06332945771533</v>
          </cell>
        </row>
        <row r="158">
          <cell r="C158" t="str">
            <v>Computers and Motor Vehicles</v>
          </cell>
          <cell r="D158" t="str">
            <v>Sustainably Cost Efficient - Working Within Industry Benchmarks</v>
          </cell>
          <cell r="Q158">
            <v>825.86702000000025</v>
          </cell>
          <cell r="R158">
            <v>0</v>
          </cell>
          <cell r="S158">
            <v>0</v>
          </cell>
          <cell r="T158">
            <v>0</v>
          </cell>
          <cell r="U158">
            <v>234.57978500000004</v>
          </cell>
          <cell r="V158">
            <v>1060.4468050000003</v>
          </cell>
          <cell r="AC158">
            <v>860.79000632894031</v>
          </cell>
          <cell r="AD158">
            <v>0</v>
          </cell>
          <cell r="AE158">
            <v>0</v>
          </cell>
          <cell r="AF158">
            <v>0</v>
          </cell>
          <cell r="AG158">
            <v>246.99851917581537</v>
          </cell>
          <cell r="AH158">
            <v>1107.7885255047556</v>
          </cell>
        </row>
        <row r="159">
          <cell r="C159" t="str">
            <v>Computers and Motor Vehicles</v>
          </cell>
          <cell r="D159" t="str">
            <v>Sustainably Cost Efficient - Working Within Industry Benchmarks</v>
          </cell>
          <cell r="Q159">
            <v>750</v>
          </cell>
          <cell r="R159">
            <v>750</v>
          </cell>
          <cell r="S159">
            <v>0</v>
          </cell>
          <cell r="T159">
            <v>0</v>
          </cell>
          <cell r="U159">
            <v>0</v>
          </cell>
          <cell r="V159">
            <v>1500</v>
          </cell>
          <cell r="AC159">
            <v>781.71483920826017</v>
          </cell>
          <cell r="AD159">
            <v>783.70483191708524</v>
          </cell>
          <cell r="AE159">
            <v>0</v>
          </cell>
          <cell r="AF159">
            <v>0</v>
          </cell>
          <cell r="AG159">
            <v>0</v>
          </cell>
          <cell r="AH159">
            <v>1565.4196711253453</v>
          </cell>
        </row>
        <row r="160">
          <cell r="C160" t="str">
            <v>SCADA , ECI And Comms</v>
          </cell>
          <cell r="D160" t="str">
            <v>Delivering for Customers - Reliability</v>
          </cell>
          <cell r="Q160">
            <v>1660</v>
          </cell>
          <cell r="R160">
            <v>3320</v>
          </cell>
          <cell r="S160">
            <v>1660</v>
          </cell>
          <cell r="T160">
            <v>3320</v>
          </cell>
          <cell r="U160">
            <v>1660</v>
          </cell>
          <cell r="V160">
            <v>11620</v>
          </cell>
          <cell r="AC160">
            <v>1730.1955107809492</v>
          </cell>
          <cell r="AD160">
            <v>3469.2000559529638</v>
          </cell>
          <cell r="AE160">
            <v>1739.0157576457523</v>
          </cell>
          <cell r="AF160">
            <v>3486.8854566641717</v>
          </cell>
          <cell r="AG160">
            <v>1747.8809686514694</v>
          </cell>
          <cell r="AH160">
            <v>12173.177749695305</v>
          </cell>
        </row>
        <row r="161">
          <cell r="C161" t="str">
            <v>SCADA , ECI And Comms</v>
          </cell>
          <cell r="D161" t="str">
            <v>Delivering for Customers - Reliability</v>
          </cell>
          <cell r="Q161">
            <v>1689</v>
          </cell>
          <cell r="R161">
            <v>1126</v>
          </cell>
          <cell r="S161">
            <v>1689</v>
          </cell>
          <cell r="T161">
            <v>1126</v>
          </cell>
          <cell r="U161">
            <v>1126</v>
          </cell>
          <cell r="V161">
            <v>6756</v>
          </cell>
          <cell r="AC161">
            <v>1760.421817897002</v>
          </cell>
          <cell r="AD161">
            <v>1176.6021876515174</v>
          </cell>
          <cell r="AE161">
            <v>1769.3961534118528</v>
          </cell>
          <cell r="AF161">
            <v>1182.6003084951376</v>
          </cell>
          <cell r="AG161">
            <v>1185.6108257238279</v>
          </cell>
          <cell r="AH161">
            <v>7074.6312931793382</v>
          </cell>
        </row>
        <row r="162">
          <cell r="C162" t="str">
            <v>SCADA , ECI And Comms</v>
          </cell>
          <cell r="D162" t="str">
            <v>Delivering for Customers - Reliability</v>
          </cell>
          <cell r="Q162">
            <v>1360</v>
          </cell>
          <cell r="R162">
            <v>2720</v>
          </cell>
          <cell r="S162">
            <v>2720</v>
          </cell>
          <cell r="T162">
            <v>2720</v>
          </cell>
          <cell r="U162">
            <v>0</v>
          </cell>
          <cell r="V162">
            <v>9520</v>
          </cell>
          <cell r="AC162">
            <v>1417.5095750976452</v>
          </cell>
          <cell r="AD162">
            <v>2842.2361904192958</v>
          </cell>
          <cell r="AE162">
            <v>2849.4716028894254</v>
          </cell>
          <cell r="AF162">
            <v>2856.7254343754657</v>
          </cell>
          <cell r="AG162">
            <v>0</v>
          </cell>
          <cell r="AH162">
            <v>9965.9428027818321</v>
          </cell>
        </row>
        <row r="163">
          <cell r="C163" t="str">
            <v>SCADA , ECI And Comms</v>
          </cell>
          <cell r="D163" t="str">
            <v>Delivering for Customers - Reliability</v>
          </cell>
          <cell r="Q163">
            <v>100</v>
          </cell>
          <cell r="R163">
            <v>100</v>
          </cell>
          <cell r="S163">
            <v>100</v>
          </cell>
          <cell r="T163">
            <v>100</v>
          </cell>
          <cell r="U163">
            <v>100</v>
          </cell>
          <cell r="V163">
            <v>500</v>
          </cell>
          <cell r="AC163">
            <v>104.22864522776803</v>
          </cell>
          <cell r="AD163">
            <v>104.4939775889447</v>
          </cell>
          <cell r="AE163">
            <v>104.75998540034652</v>
          </cell>
          <cell r="AF163">
            <v>105.02667038145094</v>
          </cell>
          <cell r="AG163">
            <v>105.29403425611261</v>
          </cell>
          <cell r="AH163">
            <v>523.80331285462273</v>
          </cell>
        </row>
        <row r="164">
          <cell r="C164" t="str">
            <v>SCADA , ECI And Comms</v>
          </cell>
          <cell r="D164" t="str">
            <v>Delivering for Customers - Reliability</v>
          </cell>
          <cell r="Q164">
            <v>0</v>
          </cell>
          <cell r="R164">
            <v>640</v>
          </cell>
          <cell r="S164">
            <v>640</v>
          </cell>
          <cell r="T164">
            <v>640</v>
          </cell>
          <cell r="U164">
            <v>0</v>
          </cell>
          <cell r="V164">
            <v>1920</v>
          </cell>
          <cell r="AC164">
            <v>0</v>
          </cell>
          <cell r="AD164">
            <v>668.76145656924609</v>
          </cell>
          <cell r="AE164">
            <v>670.46390656221774</v>
          </cell>
          <cell r="AF164">
            <v>672.17069044128607</v>
          </cell>
          <cell r="AG164">
            <v>0</v>
          </cell>
          <cell r="AH164">
            <v>2011.3960535727499</v>
          </cell>
        </row>
        <row r="165">
          <cell r="C165" t="str">
            <v>SCADA , ECI And Comms</v>
          </cell>
          <cell r="D165" t="str">
            <v>Delivering for Customers - Reliability</v>
          </cell>
          <cell r="Q165">
            <v>180</v>
          </cell>
          <cell r="R165">
            <v>0</v>
          </cell>
          <cell r="S165">
            <v>180</v>
          </cell>
          <cell r="T165">
            <v>0</v>
          </cell>
          <cell r="U165">
            <v>0</v>
          </cell>
          <cell r="V165">
            <v>360</v>
          </cell>
          <cell r="AC165">
            <v>187.61156140998244</v>
          </cell>
          <cell r="AD165">
            <v>0</v>
          </cell>
          <cell r="AE165">
            <v>188.56797372062374</v>
          </cell>
          <cell r="AF165">
            <v>0</v>
          </cell>
          <cell r="AG165">
            <v>0</v>
          </cell>
          <cell r="AH165">
            <v>376.17953513060615</v>
          </cell>
        </row>
        <row r="166">
          <cell r="C166" t="str">
            <v>SCADA , ECI And Comms</v>
          </cell>
          <cell r="D166" t="str">
            <v>Delivering for Customers - Reliability</v>
          </cell>
          <cell r="Q166">
            <v>109</v>
          </cell>
          <cell r="R166">
            <v>109</v>
          </cell>
          <cell r="S166">
            <v>0</v>
          </cell>
          <cell r="T166">
            <v>109</v>
          </cell>
          <cell r="U166">
            <v>109</v>
          </cell>
          <cell r="V166">
            <v>436</v>
          </cell>
          <cell r="AC166">
            <v>113.60922329826715</v>
          </cell>
          <cell r="AD166">
            <v>113.89843557194972</v>
          </cell>
          <cell r="AE166">
            <v>0</v>
          </cell>
          <cell r="AF166">
            <v>114.47907071578153</v>
          </cell>
          <cell r="AG166">
            <v>114.77049733916274</v>
          </cell>
          <cell r="AH166">
            <v>456.75722692516115</v>
          </cell>
        </row>
        <row r="167">
          <cell r="C167" t="str">
            <v>SCADA , ECI And Comms</v>
          </cell>
          <cell r="D167" t="str">
            <v>Delivering for Customers - Reliability</v>
          </cell>
          <cell r="Q167">
            <v>260</v>
          </cell>
          <cell r="R167">
            <v>260</v>
          </cell>
          <cell r="S167">
            <v>260</v>
          </cell>
          <cell r="T167">
            <v>260</v>
          </cell>
          <cell r="U167">
            <v>260</v>
          </cell>
          <cell r="V167">
            <v>1300</v>
          </cell>
          <cell r="AC167">
            <v>270.99447759219686</v>
          </cell>
          <cell r="AD167">
            <v>271.68434173125621</v>
          </cell>
          <cell r="AE167">
            <v>272.37596204090096</v>
          </cell>
          <cell r="AF167">
            <v>273.06934299177249</v>
          </cell>
          <cell r="AG167">
            <v>273.7644890658928</v>
          </cell>
          <cell r="AH167">
            <v>1361.8886134220195</v>
          </cell>
        </row>
        <row r="168">
          <cell r="C168" t="str">
            <v>SCADA , ECI And Comms</v>
          </cell>
          <cell r="D168" t="str">
            <v>Delivering for Customers - Reliability</v>
          </cell>
          <cell r="Q168">
            <v>90</v>
          </cell>
          <cell r="R168">
            <v>0</v>
          </cell>
          <cell r="S168">
            <v>120</v>
          </cell>
          <cell r="T168">
            <v>0</v>
          </cell>
          <cell r="U168">
            <v>120</v>
          </cell>
          <cell r="V168">
            <v>330</v>
          </cell>
          <cell r="AC168">
            <v>93.805780704991221</v>
          </cell>
          <cell r="AD168">
            <v>0</v>
          </cell>
          <cell r="AE168">
            <v>125.71198248041583</v>
          </cell>
          <cell r="AF168">
            <v>0</v>
          </cell>
          <cell r="AG168">
            <v>126.35284110733514</v>
          </cell>
          <cell r="AH168">
            <v>345.8706042927422</v>
          </cell>
        </row>
        <row r="169">
          <cell r="C169" t="str">
            <v>SCADA , ECI And Comms</v>
          </cell>
          <cell r="D169" t="str">
            <v>Delivering for Customers - Reliability</v>
          </cell>
          <cell r="R169">
            <v>152</v>
          </cell>
          <cell r="T169">
            <v>152</v>
          </cell>
          <cell r="V169">
            <v>304</v>
          </cell>
          <cell r="AC169">
            <v>0</v>
          </cell>
          <cell r="AD169">
            <v>158.83084593519595</v>
          </cell>
          <cell r="AE169">
            <v>0</v>
          </cell>
          <cell r="AF169">
            <v>159.64053897980546</v>
          </cell>
          <cell r="AG169">
            <v>0</v>
          </cell>
          <cell r="AH169">
            <v>318.47138491500141</v>
          </cell>
        </row>
        <row r="170">
          <cell r="C170" t="str">
            <v>SCADA , ECI And Comms</v>
          </cell>
          <cell r="D170" t="str">
            <v>Delivering for Customers - Reliability</v>
          </cell>
          <cell r="Q170">
            <v>0</v>
          </cell>
          <cell r="R170">
            <v>0</v>
          </cell>
          <cell r="S170">
            <v>0</v>
          </cell>
          <cell r="T170">
            <v>64</v>
          </cell>
          <cell r="U170">
            <v>96</v>
          </cell>
          <cell r="V170">
            <v>160</v>
          </cell>
          <cell r="AC170">
            <v>0</v>
          </cell>
          <cell r="AD170">
            <v>0</v>
          </cell>
          <cell r="AE170">
            <v>0</v>
          </cell>
          <cell r="AF170">
            <v>67.217069044128607</v>
          </cell>
          <cell r="AG170">
            <v>101.08227288586811</v>
          </cell>
          <cell r="AH170">
            <v>168.29934192999673</v>
          </cell>
        </row>
        <row r="171">
          <cell r="C171" t="str">
            <v>SCADA , ECI And Comms</v>
          </cell>
          <cell r="D171" t="str">
            <v>Delivering for Customers - Reliability</v>
          </cell>
          <cell r="Q171">
            <v>0</v>
          </cell>
          <cell r="R171">
            <v>0</v>
          </cell>
          <cell r="S171">
            <v>0</v>
          </cell>
          <cell r="T171">
            <v>0</v>
          </cell>
          <cell r="U171">
            <v>332</v>
          </cell>
          <cell r="V171">
            <v>332</v>
          </cell>
          <cell r="AC171">
            <v>0</v>
          </cell>
          <cell r="AD171">
            <v>0</v>
          </cell>
          <cell r="AE171">
            <v>0</v>
          </cell>
          <cell r="AF171">
            <v>0</v>
          </cell>
          <cell r="AG171">
            <v>349.57619373029388</v>
          </cell>
          <cell r="AH171">
            <v>349.57619373029388</v>
          </cell>
        </row>
        <row r="172">
          <cell r="C172" t="str">
            <v>SCADA , ECI And Comms</v>
          </cell>
          <cell r="D172" t="str">
            <v>Delivering for Customers - Reliability</v>
          </cell>
          <cell r="Q172">
            <v>325</v>
          </cell>
          <cell r="R172">
            <v>325</v>
          </cell>
          <cell r="S172">
            <v>0</v>
          </cell>
          <cell r="T172">
            <v>0</v>
          </cell>
          <cell r="U172">
            <v>0</v>
          </cell>
          <cell r="V172">
            <v>650</v>
          </cell>
          <cell r="AC172">
            <v>338.7430969902461</v>
          </cell>
          <cell r="AD172">
            <v>339.60542716407025</v>
          </cell>
          <cell r="AE172">
            <v>0</v>
          </cell>
          <cell r="AF172">
            <v>0</v>
          </cell>
          <cell r="AG172">
            <v>0</v>
          </cell>
          <cell r="AH172">
            <v>678.34852415431635</v>
          </cell>
        </row>
        <row r="173">
          <cell r="C173" t="str">
            <v>SCADA , ECI And Comms</v>
          </cell>
          <cell r="D173" t="str">
            <v>Sustainably Cost Efficient - Working Within Industry Benchmarks</v>
          </cell>
          <cell r="Q173">
            <v>90</v>
          </cell>
          <cell r="R173">
            <v>90</v>
          </cell>
          <cell r="S173">
            <v>90</v>
          </cell>
          <cell r="T173">
            <v>90</v>
          </cell>
          <cell r="U173">
            <v>90</v>
          </cell>
          <cell r="V173">
            <v>450</v>
          </cell>
          <cell r="AC173">
            <v>93.805780704991221</v>
          </cell>
          <cell r="AD173">
            <v>94.044579830050225</v>
          </cell>
          <cell r="AE173">
            <v>94.28398686031187</v>
          </cell>
          <cell r="AF173">
            <v>94.52400334330585</v>
          </cell>
          <cell r="AG173">
            <v>94.764630830501346</v>
          </cell>
          <cell r="AH173">
            <v>471.42298156916047</v>
          </cell>
        </row>
        <row r="174">
          <cell r="C174" t="str">
            <v>IT Opex Step Change</v>
          </cell>
          <cell r="D174" t="str">
            <v>Sustainably Cost Efficient - Working Within Industry Benchmarks</v>
          </cell>
          <cell r="Q174">
            <v>1283.0999999999999</v>
          </cell>
          <cell r="R174">
            <v>1311.4499999999998</v>
          </cell>
          <cell r="S174">
            <v>1311.4499999999998</v>
          </cell>
          <cell r="T174">
            <v>1311.4499999999998</v>
          </cell>
          <cell r="U174">
            <v>1311.4499999999998</v>
          </cell>
          <cell r="V174">
            <v>6528.8999999999987</v>
          </cell>
          <cell r="AC174">
            <v>1337.3577469174913</v>
          </cell>
          <cell r="AD174">
            <v>1370.3862690902151</v>
          </cell>
          <cell r="AE174">
            <v>1373.8748285328443</v>
          </cell>
          <cell r="AF174">
            <v>1377.3722687175382</v>
          </cell>
          <cell r="AG174">
            <v>1380.8786122517886</v>
          </cell>
          <cell r="AH174">
            <v>6839.8697255098778</v>
          </cell>
        </row>
        <row r="175">
          <cell r="C175" t="str">
            <v>IT Opex Step Change</v>
          </cell>
          <cell r="D175" t="str">
            <v>Sustainably Cost Efficient - Working Within Industry Benchmarks</v>
          </cell>
          <cell r="Q175">
            <v>-422.5</v>
          </cell>
          <cell r="R175">
            <v>-422.5</v>
          </cell>
          <cell r="S175">
            <v>-422.5</v>
          </cell>
          <cell r="T175">
            <v>-422.5</v>
          </cell>
          <cell r="U175">
            <v>-422.5</v>
          </cell>
          <cell r="V175">
            <v>-2112.5</v>
          </cell>
          <cell r="AC175">
            <v>-440.36602608731988</v>
          </cell>
          <cell r="AD175">
            <v>-441.48705531329136</v>
          </cell>
          <cell r="AE175">
            <v>-442.61093831646406</v>
          </cell>
          <cell r="AF175">
            <v>-443.73768236163028</v>
          </cell>
          <cell r="AG175">
            <v>-444.86729473207578</v>
          </cell>
          <cell r="AH175">
            <v>-2213.0689968107813</v>
          </cell>
        </row>
        <row r="176">
          <cell r="C176" t="str">
            <v>IT Opex Step Change</v>
          </cell>
          <cell r="D176" t="str">
            <v>Sustainably Cost Efficient - Working Within Industry Benchmarks</v>
          </cell>
          <cell r="Q176">
            <v>249</v>
          </cell>
          <cell r="R176">
            <v>249</v>
          </cell>
          <cell r="S176">
            <v>249</v>
          </cell>
          <cell r="T176">
            <v>249</v>
          </cell>
          <cell r="U176">
            <v>249</v>
          </cell>
          <cell r="V176">
            <v>1245</v>
          </cell>
          <cell r="AC176">
            <v>259.52932661714237</v>
          </cell>
          <cell r="AD176">
            <v>260.19000419647227</v>
          </cell>
          <cell r="AE176">
            <v>260.85236364686284</v>
          </cell>
          <cell r="AF176">
            <v>261.51640924981285</v>
          </cell>
          <cell r="AG176">
            <v>262.18214529772041</v>
          </cell>
          <cell r="AH176">
            <v>1304.2702490080108</v>
          </cell>
        </row>
        <row r="177">
          <cell r="C177" t="str">
            <v>IT Opex Step Change</v>
          </cell>
          <cell r="D177" t="str">
            <v>Sustainably Cost Efficient - Working Within Industry Benchmarks</v>
          </cell>
          <cell r="Q177">
            <v>-21</v>
          </cell>
          <cell r="R177">
            <v>-21</v>
          </cell>
          <cell r="S177">
            <v>-21</v>
          </cell>
          <cell r="T177">
            <v>-21</v>
          </cell>
          <cell r="U177">
            <v>-21</v>
          </cell>
          <cell r="V177">
            <v>-105</v>
          </cell>
          <cell r="AC177">
            <v>-21.888015497831287</v>
          </cell>
          <cell r="AD177">
            <v>-21.943735293678387</v>
          </cell>
          <cell r="AE177">
            <v>-21.99959693407277</v>
          </cell>
          <cell r="AF177">
            <v>-22.055600780104697</v>
          </cell>
          <cell r="AG177">
            <v>-22.11174719378365</v>
          </cell>
          <cell r="AH177">
            <v>-109.9986956994708</v>
          </cell>
        </row>
        <row r="178">
          <cell r="C178" t="str">
            <v>IT Opex Step Change</v>
          </cell>
          <cell r="D178" t="str">
            <v>Sustainably Cost Efficient - Working Within Industry Benchmarks</v>
          </cell>
          <cell r="Q178">
            <v>80</v>
          </cell>
          <cell r="R178">
            <v>80</v>
          </cell>
          <cell r="S178">
            <v>80</v>
          </cell>
          <cell r="T178">
            <v>80</v>
          </cell>
          <cell r="U178">
            <v>80</v>
          </cell>
          <cell r="V178">
            <v>400</v>
          </cell>
          <cell r="AC178">
            <v>83.382916182214416</v>
          </cell>
          <cell r="AD178">
            <v>83.595182071155762</v>
          </cell>
          <cell r="AE178">
            <v>83.807988320277218</v>
          </cell>
          <cell r="AF178">
            <v>84.021336305160759</v>
          </cell>
          <cell r="AG178">
            <v>84.235227404890082</v>
          </cell>
          <cell r="AH178">
            <v>419.04265028369821</v>
          </cell>
        </row>
        <row r="179">
          <cell r="C179" t="str">
            <v>IT Opex Step Change</v>
          </cell>
          <cell r="D179" t="str">
            <v>Sustainably Cost Efficient - Working Within Industry Benchmarks</v>
          </cell>
          <cell r="R179">
            <v>544</v>
          </cell>
          <cell r="S179">
            <v>280</v>
          </cell>
          <cell r="T179">
            <v>280</v>
          </cell>
          <cell r="U179">
            <v>280</v>
          </cell>
          <cell r="V179">
            <v>1384</v>
          </cell>
          <cell r="AC179">
            <v>0</v>
          </cell>
          <cell r="AD179">
            <v>568.44723808385913</v>
          </cell>
          <cell r="AE179">
            <v>293.32795912097026</v>
          </cell>
          <cell r="AF179">
            <v>294.07467706806267</v>
          </cell>
          <cell r="AG179">
            <v>294.82329591711533</v>
          </cell>
          <cell r="AH179">
            <v>1450.6731701900073</v>
          </cell>
        </row>
        <row r="180">
          <cell r="C180" t="str">
            <v>IT Opex Step Change</v>
          </cell>
          <cell r="D180" t="str">
            <v>Sustainably Cost Efficient - Working Within Industry Benchmarks</v>
          </cell>
          <cell r="R180">
            <v>-200</v>
          </cell>
          <cell r="S180">
            <v>-200</v>
          </cell>
          <cell r="T180">
            <v>-200</v>
          </cell>
          <cell r="U180">
            <v>-200</v>
          </cell>
          <cell r="V180">
            <v>-800</v>
          </cell>
          <cell r="AC180">
            <v>0</v>
          </cell>
          <cell r="AD180">
            <v>-208.9879551778894</v>
          </cell>
          <cell r="AE180">
            <v>-209.51997080069305</v>
          </cell>
          <cell r="AF180">
            <v>-210.05334076290188</v>
          </cell>
          <cell r="AG180">
            <v>-210.58806851222522</v>
          </cell>
          <cell r="AH180">
            <v>-839.14933525370952</v>
          </cell>
        </row>
        <row r="181">
          <cell r="C181" t="str">
            <v>IT Opex Step Change</v>
          </cell>
          <cell r="D181" t="str">
            <v>Sustainably Cost Efficient - Working Within Industry Benchmarks</v>
          </cell>
          <cell r="Q181">
            <v>147.40941760249032</v>
          </cell>
          <cell r="R181">
            <v>274.71755098645923</v>
          </cell>
          <cell r="S181">
            <v>381.92440015190675</v>
          </cell>
          <cell r="T181">
            <v>469.0299650988328</v>
          </cell>
          <cell r="U181">
            <v>536.03424582723744</v>
          </cell>
          <cell r="V181">
            <v>1809.1155796669268</v>
          </cell>
          <cell r="AC181">
            <v>153.64283890521867</v>
          </cell>
          <cell r="AD181">
            <v>287.06329616068842</v>
          </cell>
          <cell r="AE181">
            <v>400.10394583949852</v>
          </cell>
          <cell r="AF181">
            <v>492.60655543458557</v>
          </cell>
          <cell r="AG181">
            <v>564.41208242582627</v>
          </cell>
          <cell r="AH181">
            <v>1897.8287187658175</v>
          </cell>
        </row>
        <row r="182">
          <cell r="C182" t="str">
            <v>IT Opex Step Change</v>
          </cell>
          <cell r="D182" t="str">
            <v>Sustainably Cost Efficient - Working Within Industry Benchmarks</v>
          </cell>
          <cell r="Q182">
            <v>111</v>
          </cell>
          <cell r="R182">
            <v>514</v>
          </cell>
          <cell r="S182">
            <v>514</v>
          </cell>
          <cell r="T182">
            <v>514</v>
          </cell>
          <cell r="U182">
            <v>514</v>
          </cell>
          <cell r="V182">
            <v>2167</v>
          </cell>
          <cell r="AC182">
            <v>115.69379620282251</v>
          </cell>
          <cell r="AD182">
            <v>537.09904480717569</v>
          </cell>
          <cell r="AE182">
            <v>538.46632495778113</v>
          </cell>
          <cell r="AF182">
            <v>539.83708576065783</v>
          </cell>
          <cell r="AG182">
            <v>541.21133607641877</v>
          </cell>
          <cell r="AH182">
            <v>2272.3075878048558</v>
          </cell>
        </row>
        <row r="183">
          <cell r="C183" t="str">
            <v>IT Opex Step Change</v>
          </cell>
          <cell r="D183" t="str">
            <v>Sustainably Cost Efficient - Working Within Industry Benchmarks</v>
          </cell>
          <cell r="Q183">
            <v>22</v>
          </cell>
          <cell r="R183">
            <v>22</v>
          </cell>
          <cell r="S183">
            <v>22</v>
          </cell>
          <cell r="T183">
            <v>22</v>
          </cell>
          <cell r="U183">
            <v>22</v>
          </cell>
          <cell r="V183">
            <v>110</v>
          </cell>
          <cell r="AC183">
            <v>22.930301950108966</v>
          </cell>
          <cell r="AD183">
            <v>22.988675069567833</v>
          </cell>
          <cell r="AE183">
            <v>23.047196788076235</v>
          </cell>
          <cell r="AF183">
            <v>23.105867483919209</v>
          </cell>
          <cell r="AG183">
            <v>23.164687536344776</v>
          </cell>
          <cell r="AH183">
            <v>115.23672882801702</v>
          </cell>
        </row>
        <row r="184">
          <cell r="C184" t="str">
            <v>IT Opex Step Change</v>
          </cell>
          <cell r="D184" t="str">
            <v>Sustainably Cost Efficient - Working Within Industry Benchmarks</v>
          </cell>
          <cell r="Q184">
            <v>349</v>
          </cell>
          <cell r="R184">
            <v>349</v>
          </cell>
          <cell r="S184">
            <v>349</v>
          </cell>
          <cell r="T184">
            <v>349</v>
          </cell>
          <cell r="U184">
            <v>349</v>
          </cell>
          <cell r="V184">
            <v>1745</v>
          </cell>
          <cell r="AC184">
            <v>363.7579718449104</v>
          </cell>
          <cell r="AD184">
            <v>364.68398178541702</v>
          </cell>
          <cell r="AE184">
            <v>365.61234904720936</v>
          </cell>
          <cell r="AF184">
            <v>366.54307963126382</v>
          </cell>
          <cell r="AG184">
            <v>367.47617955383299</v>
          </cell>
          <cell r="AH184">
            <v>1828.0735618626336</v>
          </cell>
        </row>
        <row r="185">
          <cell r="C185" t="str">
            <v>Compression</v>
          </cell>
          <cell r="D185" t="str">
            <v>A Good Employer - Safety</v>
          </cell>
          <cell r="Q185">
            <v>451</v>
          </cell>
          <cell r="R185">
            <v>451</v>
          </cell>
          <cell r="S185">
            <v>451</v>
          </cell>
          <cell r="T185">
            <v>451</v>
          </cell>
          <cell r="U185">
            <v>451</v>
          </cell>
          <cell r="V185">
            <v>2255</v>
          </cell>
          <cell r="AC185">
            <v>470.07118997723381</v>
          </cell>
          <cell r="AD185">
            <v>471.2678389261406</v>
          </cell>
          <cell r="AE185">
            <v>472.46753415556282</v>
          </cell>
          <cell r="AF185">
            <v>473.67028342034376</v>
          </cell>
          <cell r="AG185">
            <v>474.87609449506789</v>
          </cell>
          <cell r="AH185">
            <v>2362.3529409743487</v>
          </cell>
        </row>
        <row r="186">
          <cell r="C186" t="str">
            <v>Compression</v>
          </cell>
          <cell r="D186" t="str">
            <v>A Good Employer - Safety</v>
          </cell>
          <cell r="Q186">
            <v>308</v>
          </cell>
          <cell r="R186">
            <v>308</v>
          </cell>
          <cell r="S186">
            <v>308</v>
          </cell>
          <cell r="T186">
            <v>308</v>
          </cell>
          <cell r="U186">
            <v>308</v>
          </cell>
          <cell r="V186">
            <v>1540</v>
          </cell>
          <cell r="AC186">
            <v>321.02422730152551</v>
          </cell>
          <cell r="AD186">
            <v>321.84145097394969</v>
          </cell>
          <cell r="AE186">
            <v>322.66075503306729</v>
          </cell>
          <cell r="AF186">
            <v>323.48214477486891</v>
          </cell>
          <cell r="AG186">
            <v>324.30562550882684</v>
          </cell>
          <cell r="AH186">
            <v>1613.3142035922381</v>
          </cell>
        </row>
        <row r="187">
          <cell r="C187" t="str">
            <v>Building</v>
          </cell>
          <cell r="D187" t="str">
            <v>A Good Employer - Safety</v>
          </cell>
          <cell r="R187">
            <v>275</v>
          </cell>
          <cell r="V187">
            <v>275</v>
          </cell>
          <cell r="AC187">
            <v>0</v>
          </cell>
          <cell r="AD187">
            <v>287.35843836959793</v>
          </cell>
          <cell r="AE187">
            <v>0</v>
          </cell>
          <cell r="AF187">
            <v>0</v>
          </cell>
          <cell r="AG187">
            <v>0</v>
          </cell>
          <cell r="AH187">
            <v>287.35843836959793</v>
          </cell>
        </row>
        <row r="188">
          <cell r="C188" t="str">
            <v>Compression</v>
          </cell>
          <cell r="D188" t="str">
            <v>Delivering for Customers - Public Safety</v>
          </cell>
          <cell r="Q188">
            <v>181</v>
          </cell>
          <cell r="R188">
            <v>91</v>
          </cell>
          <cell r="S188">
            <v>122</v>
          </cell>
          <cell r="T188">
            <v>122</v>
          </cell>
          <cell r="U188">
            <v>122</v>
          </cell>
          <cell r="V188">
            <v>638</v>
          </cell>
          <cell r="AC188">
            <v>188.65384786226014</v>
          </cell>
          <cell r="AD188">
            <v>95.089519605939671</v>
          </cell>
          <cell r="AE188">
            <v>127.80718218842276</v>
          </cell>
          <cell r="AF188">
            <v>128.13253786537015</v>
          </cell>
          <cell r="AG188">
            <v>128.4587217924574</v>
          </cell>
          <cell r="AH188">
            <v>668.14180931445014</v>
          </cell>
        </row>
        <row r="189">
          <cell r="C189" t="str">
            <v>Other Depreciable</v>
          </cell>
          <cell r="D189" t="str">
            <v>Delivering for Customers - Reliability</v>
          </cell>
          <cell r="T189">
            <v>201</v>
          </cell>
          <cell r="V189">
            <v>201</v>
          </cell>
          <cell r="AC189">
            <v>0</v>
          </cell>
          <cell r="AD189">
            <v>0</v>
          </cell>
          <cell r="AE189">
            <v>0</v>
          </cell>
          <cell r="AF189">
            <v>211.1036074667164</v>
          </cell>
          <cell r="AG189">
            <v>0</v>
          </cell>
          <cell r="AH189">
            <v>211.1036074667164</v>
          </cell>
        </row>
        <row r="190">
          <cell r="C190" t="str">
            <v>Compression</v>
          </cell>
          <cell r="D190" t="str">
            <v>Delivering for Customers - Reliability</v>
          </cell>
          <cell r="Q190">
            <v>300</v>
          </cell>
          <cell r="R190">
            <v>300</v>
          </cell>
          <cell r="S190">
            <v>300</v>
          </cell>
          <cell r="T190">
            <v>300</v>
          </cell>
          <cell r="U190">
            <v>300</v>
          </cell>
          <cell r="V190">
            <v>1500</v>
          </cell>
          <cell r="AC190">
            <v>312.68593568330408</v>
          </cell>
          <cell r="AD190">
            <v>313.48193276683412</v>
          </cell>
          <cell r="AE190">
            <v>314.27995620103957</v>
          </cell>
          <cell r="AF190">
            <v>315.08001114435285</v>
          </cell>
          <cell r="AG190">
            <v>315.88210276833786</v>
          </cell>
          <cell r="AH190">
            <v>1571.4099385638688</v>
          </cell>
        </row>
        <row r="191">
          <cell r="C191" t="str">
            <v>Compression</v>
          </cell>
          <cell r="D191" t="str">
            <v>Delivering for Customers - Public Safety</v>
          </cell>
          <cell r="Q191">
            <v>224</v>
          </cell>
          <cell r="R191">
            <v>224</v>
          </cell>
          <cell r="S191">
            <v>56</v>
          </cell>
          <cell r="T191">
            <v>0</v>
          </cell>
          <cell r="U191">
            <v>0</v>
          </cell>
          <cell r="V191">
            <v>504</v>
          </cell>
          <cell r="AC191">
            <v>233.47216531020038</v>
          </cell>
          <cell r="AD191">
            <v>234.06650979923612</v>
          </cell>
          <cell r="AE191">
            <v>58.665591824194053</v>
          </cell>
          <cell r="AF191">
            <v>0</v>
          </cell>
          <cell r="AG191">
            <v>0</v>
          </cell>
          <cell r="AH191">
            <v>526.20426693363061</v>
          </cell>
        </row>
        <row r="192">
          <cell r="C192" t="str">
            <v>Compression</v>
          </cell>
          <cell r="D192" t="str">
            <v>Delivering for Customers - Reliability</v>
          </cell>
          <cell r="Q192">
            <v>300</v>
          </cell>
          <cell r="R192">
            <v>0</v>
          </cell>
          <cell r="S192">
            <v>0</v>
          </cell>
          <cell r="T192">
            <v>0</v>
          </cell>
          <cell r="U192">
            <v>0</v>
          </cell>
          <cell r="V192">
            <v>300</v>
          </cell>
          <cell r="AC192">
            <v>312.68593568330408</v>
          </cell>
          <cell r="AD192">
            <v>0</v>
          </cell>
          <cell r="AE192">
            <v>0</v>
          </cell>
          <cell r="AF192">
            <v>0</v>
          </cell>
          <cell r="AG192">
            <v>0</v>
          </cell>
          <cell r="AH192">
            <v>312.68593568330408</v>
          </cell>
        </row>
        <row r="193">
          <cell r="C193" t="str">
            <v>Compression</v>
          </cell>
          <cell r="D193" t="str">
            <v>A Good Employer - Safety</v>
          </cell>
          <cell r="Q193">
            <v>200</v>
          </cell>
          <cell r="R193">
            <v>200</v>
          </cell>
          <cell r="T193">
            <v>200</v>
          </cell>
          <cell r="V193">
            <v>600</v>
          </cell>
          <cell r="AC193">
            <v>208.45729045553605</v>
          </cell>
          <cell r="AD193">
            <v>208.9879551778894</v>
          </cell>
          <cell r="AE193">
            <v>0</v>
          </cell>
          <cell r="AF193">
            <v>210.05334076290188</v>
          </cell>
          <cell r="AG193">
            <v>0</v>
          </cell>
          <cell r="AH193">
            <v>627.49858639632725</v>
          </cell>
        </row>
        <row r="194">
          <cell r="C194" t="str">
            <v>Compression</v>
          </cell>
          <cell r="D194" t="str">
            <v>A Good Employer - Safety</v>
          </cell>
          <cell r="Q194">
            <v>0</v>
          </cell>
          <cell r="R194">
            <v>200</v>
          </cell>
          <cell r="S194">
            <v>200</v>
          </cell>
          <cell r="T194">
            <v>0</v>
          </cell>
          <cell r="U194">
            <v>0</v>
          </cell>
          <cell r="V194">
            <v>400</v>
          </cell>
          <cell r="AC194">
            <v>0</v>
          </cell>
          <cell r="AD194">
            <v>208.9879551778894</v>
          </cell>
          <cell r="AE194">
            <v>209.51997080069305</v>
          </cell>
          <cell r="AF194">
            <v>0</v>
          </cell>
          <cell r="AG194">
            <v>0</v>
          </cell>
          <cell r="AH194">
            <v>418.50792597858242</v>
          </cell>
        </row>
        <row r="195">
          <cell r="C195" t="str">
            <v>Building</v>
          </cell>
          <cell r="D195" t="str">
            <v>Delivering for Customers - Public Safety</v>
          </cell>
          <cell r="Q195">
            <v>0</v>
          </cell>
          <cell r="R195">
            <v>0</v>
          </cell>
          <cell r="S195">
            <v>100</v>
          </cell>
          <cell r="T195">
            <v>100</v>
          </cell>
          <cell r="U195">
            <v>100</v>
          </cell>
          <cell r="V195">
            <v>300</v>
          </cell>
          <cell r="AC195">
            <v>0</v>
          </cell>
          <cell r="AD195">
            <v>0</v>
          </cell>
          <cell r="AE195">
            <v>104.75998540034652</v>
          </cell>
          <cell r="AF195">
            <v>105.02667038145094</v>
          </cell>
          <cell r="AG195">
            <v>105.29403425611261</v>
          </cell>
          <cell r="AH195">
            <v>315.08069003791007</v>
          </cell>
        </row>
        <row r="196">
          <cell r="C196" t="str">
            <v>Computers and Motor Vehicles</v>
          </cell>
          <cell r="D196" t="str">
            <v>Delivering for Customers - Public Safety</v>
          </cell>
          <cell r="Q196">
            <v>100</v>
          </cell>
          <cell r="R196">
            <v>100</v>
          </cell>
          <cell r="V196">
            <v>200</v>
          </cell>
          <cell r="AC196">
            <v>104.22864522776803</v>
          </cell>
          <cell r="AD196">
            <v>104.4939775889447</v>
          </cell>
          <cell r="AE196">
            <v>0</v>
          </cell>
          <cell r="AF196">
            <v>0</v>
          </cell>
          <cell r="AG196">
            <v>0</v>
          </cell>
          <cell r="AH196">
            <v>208.72262281671271</v>
          </cell>
        </row>
        <row r="197">
          <cell r="C197" t="str">
            <v>Building</v>
          </cell>
          <cell r="D197" t="str">
            <v>A Good Employer - Safety</v>
          </cell>
          <cell r="Q197">
            <v>300</v>
          </cell>
          <cell r="R197">
            <v>300</v>
          </cell>
          <cell r="S197">
            <v>300</v>
          </cell>
          <cell r="T197">
            <v>300</v>
          </cell>
          <cell r="U197">
            <v>480</v>
          </cell>
          <cell r="V197">
            <v>1680</v>
          </cell>
          <cell r="AC197">
            <v>312.68593568330408</v>
          </cell>
          <cell r="AD197">
            <v>313.48193276683412</v>
          </cell>
          <cell r="AE197">
            <v>314.27995620103957</v>
          </cell>
          <cell r="AF197">
            <v>315.08001114435285</v>
          </cell>
          <cell r="AG197">
            <v>505.41136442934055</v>
          </cell>
          <cell r="AH197">
            <v>1760.9392002248715</v>
          </cell>
        </row>
        <row r="198">
          <cell r="C198" t="str">
            <v>Pipeline</v>
          </cell>
          <cell r="D198" t="str">
            <v>Delivering for Customers - Public Safety</v>
          </cell>
          <cell r="Q198">
            <v>100</v>
          </cell>
          <cell r="R198">
            <v>100</v>
          </cell>
          <cell r="S198">
            <v>100</v>
          </cell>
          <cell r="T198">
            <v>100</v>
          </cell>
          <cell r="U198">
            <v>100</v>
          </cell>
          <cell r="V198">
            <v>500</v>
          </cell>
          <cell r="AC198">
            <v>104.22864522776803</v>
          </cell>
          <cell r="AD198">
            <v>104.4939775889447</v>
          </cell>
          <cell r="AE198">
            <v>104.75998540034652</v>
          </cell>
          <cell r="AF198">
            <v>105.02667038145094</v>
          </cell>
          <cell r="AG198">
            <v>105.29403425611261</v>
          </cell>
          <cell r="AH198">
            <v>523.80331285462273</v>
          </cell>
        </row>
        <row r="199">
          <cell r="C199" t="str">
            <v>Metering</v>
          </cell>
          <cell r="D199" t="str">
            <v>Delivering for Customers - Reliability</v>
          </cell>
          <cell r="Q199">
            <v>350</v>
          </cell>
          <cell r="R199">
            <v>0</v>
          </cell>
          <cell r="S199">
            <v>0</v>
          </cell>
          <cell r="T199">
            <v>0</v>
          </cell>
          <cell r="U199">
            <v>0</v>
          </cell>
          <cell r="V199">
            <v>350</v>
          </cell>
          <cell r="AC199">
            <v>364.80025829718807</v>
          </cell>
          <cell r="AD199">
            <v>0</v>
          </cell>
          <cell r="AE199">
            <v>0</v>
          </cell>
          <cell r="AF199">
            <v>0</v>
          </cell>
          <cell r="AG199">
            <v>0</v>
          </cell>
          <cell r="AH199">
            <v>364.80025829718807</v>
          </cell>
        </row>
        <row r="200">
          <cell r="C200" t="str">
            <v>Metering</v>
          </cell>
          <cell r="D200" t="str">
            <v>Delivering for Customers - Reliability</v>
          </cell>
          <cell r="Q200">
            <v>40</v>
          </cell>
          <cell r="R200">
            <v>40</v>
          </cell>
          <cell r="S200">
            <v>40</v>
          </cell>
          <cell r="T200">
            <v>40</v>
          </cell>
          <cell r="U200">
            <v>40</v>
          </cell>
          <cell r="V200">
            <v>200</v>
          </cell>
          <cell r="AC200">
            <v>41.691458091107208</v>
          </cell>
          <cell r="AD200">
            <v>41.797591035577881</v>
          </cell>
          <cell r="AE200">
            <v>41.903994160138609</v>
          </cell>
          <cell r="AF200">
            <v>42.010668152580379</v>
          </cell>
          <cell r="AG200">
            <v>42.117613702445041</v>
          </cell>
          <cell r="AH200">
            <v>209.5213251418491</v>
          </cell>
        </row>
        <row r="201">
          <cell r="C201" t="str">
            <v>Metering</v>
          </cell>
          <cell r="D201" t="str">
            <v>Delivering for Customers - Public Safety</v>
          </cell>
          <cell r="Q201">
            <v>100</v>
          </cell>
          <cell r="R201">
            <v>100</v>
          </cell>
          <cell r="S201">
            <v>100</v>
          </cell>
          <cell r="T201">
            <v>0</v>
          </cell>
          <cell r="U201">
            <v>0</v>
          </cell>
          <cell r="V201">
            <v>300</v>
          </cell>
          <cell r="AC201">
            <v>104.22864522776803</v>
          </cell>
          <cell r="AD201">
            <v>104.4939775889447</v>
          </cell>
          <cell r="AE201">
            <v>104.75998540034652</v>
          </cell>
          <cell r="AF201">
            <v>0</v>
          </cell>
          <cell r="AG201">
            <v>0</v>
          </cell>
          <cell r="AH201">
            <v>313.48260821705924</v>
          </cell>
        </row>
        <row r="202">
          <cell r="C202" t="str">
            <v>Building</v>
          </cell>
          <cell r="D202" t="str">
            <v>A Good Employer - Safety</v>
          </cell>
          <cell r="Q202">
            <v>0</v>
          </cell>
          <cell r="R202">
            <v>6100</v>
          </cell>
          <cell r="S202">
            <v>500</v>
          </cell>
          <cell r="T202">
            <v>6100</v>
          </cell>
          <cell r="U202">
            <v>2000</v>
          </cell>
          <cell r="V202">
            <v>14700</v>
          </cell>
          <cell r="AC202">
            <v>0</v>
          </cell>
          <cell r="AD202">
            <v>6374.1326329256262</v>
          </cell>
          <cell r="AE202">
            <v>523.79992700173261</v>
          </cell>
          <cell r="AF202">
            <v>6406.626893268508</v>
          </cell>
          <cell r="AG202">
            <v>2105.8806851222521</v>
          </cell>
          <cell r="AH202">
            <v>15410.440138318119</v>
          </cell>
        </row>
        <row r="203">
          <cell r="C203" t="str">
            <v>Compression</v>
          </cell>
          <cell r="D203" t="str">
            <v>A Good Employer - Safety</v>
          </cell>
          <cell r="Q203">
            <v>75</v>
          </cell>
          <cell r="R203">
            <v>75</v>
          </cell>
          <cell r="S203">
            <v>0</v>
          </cell>
          <cell r="T203">
            <v>0</v>
          </cell>
          <cell r="U203">
            <v>0</v>
          </cell>
          <cell r="V203">
            <v>150</v>
          </cell>
          <cell r="AC203">
            <v>78.17148392082602</v>
          </cell>
          <cell r="AD203">
            <v>78.37048319170853</v>
          </cell>
          <cell r="AE203">
            <v>0</v>
          </cell>
          <cell r="AF203">
            <v>0</v>
          </cell>
          <cell r="AG203">
            <v>0</v>
          </cell>
          <cell r="AH203">
            <v>156.54196711253456</v>
          </cell>
        </row>
        <row r="204">
          <cell r="C204" t="str">
            <v>Cathodic/Corrosion Protection</v>
          </cell>
          <cell r="D204" t="str">
            <v>Delivering for Customers - Public Safety</v>
          </cell>
          <cell r="Q204">
            <v>90</v>
          </cell>
          <cell r="R204">
            <v>90</v>
          </cell>
          <cell r="S204">
            <v>90</v>
          </cell>
          <cell r="T204">
            <v>90</v>
          </cell>
          <cell r="U204">
            <v>90</v>
          </cell>
          <cell r="V204">
            <v>450</v>
          </cell>
          <cell r="AC204">
            <v>93.805780704991221</v>
          </cell>
          <cell r="AD204">
            <v>94.044579830050225</v>
          </cell>
          <cell r="AE204">
            <v>94.28398686031187</v>
          </cell>
          <cell r="AF204">
            <v>94.52400334330585</v>
          </cell>
          <cell r="AG204">
            <v>94.764630830501346</v>
          </cell>
          <cell r="AH204">
            <v>471.42298156916047</v>
          </cell>
        </row>
      </sheetData>
      <sheetData sheetId="5"/>
      <sheetData sheetId="6"/>
      <sheetData sheetId="7"/>
      <sheetData sheetId="8"/>
      <sheetData sheetId="9"/>
      <sheetData sheetId="10"/>
      <sheetData sheetId="11">
        <row r="1">
          <cell r="B1" t="str">
            <v>Total</v>
          </cell>
        </row>
      </sheetData>
      <sheetData sheetId="12">
        <row r="1">
          <cell r="B1" t="str">
            <v>Total</v>
          </cell>
        </row>
      </sheetData>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E3B7-3DB6-4034-A08B-511216526E38}">
  <dimension ref="A1"/>
  <sheetViews>
    <sheetView tabSelected="1" zoomScaleNormal="100" workbookViewId="0">
      <selection activeCell="Q17" sqref="Q17"/>
    </sheetView>
  </sheetViews>
  <sheetFormatPr defaultRowHeight="14.25" x14ac:dyDescent="0.2"/>
  <cols>
    <col min="1" max="16384" width="9.140625" style="100"/>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B7397-D2EB-4DA9-8A68-AE384E361895}">
  <sheetPr>
    <tabColor rgb="FF00A3E0"/>
  </sheetPr>
  <dimension ref="A1:N67"/>
  <sheetViews>
    <sheetView zoomScaleNormal="100" workbookViewId="0">
      <selection activeCell="V12" sqref="V12"/>
    </sheetView>
  </sheetViews>
  <sheetFormatPr defaultColWidth="8.7109375" defaultRowHeight="12.75" x14ac:dyDescent="0.2"/>
  <cols>
    <col min="1" max="1" width="28.7109375" style="61" bestFit="1" customWidth="1"/>
    <col min="2" max="7" width="9" style="61" customWidth="1"/>
    <col min="8" max="8" width="8.140625" style="61" customWidth="1"/>
    <col min="9" max="14" width="9" style="61" customWidth="1"/>
    <col min="15" max="16384" width="8.7109375" style="61"/>
  </cols>
  <sheetData>
    <row r="1" spans="1:14" s="6" customFormat="1" ht="14.25" x14ac:dyDescent="0.2">
      <c r="A1" s="1" t="s">
        <v>1023</v>
      </c>
      <c r="B1" s="1"/>
      <c r="C1" s="1"/>
      <c r="D1" s="1"/>
      <c r="E1" s="1"/>
      <c r="F1" s="1"/>
      <c r="G1" s="1"/>
    </row>
    <row r="2" spans="1:14" s="6" customFormat="1" ht="14.25" x14ac:dyDescent="0.2">
      <c r="A2" s="1"/>
      <c r="B2" s="1"/>
      <c r="C2" s="1"/>
      <c r="D2" s="1"/>
      <c r="E2" s="1"/>
      <c r="F2" s="1"/>
      <c r="G2" s="1"/>
    </row>
    <row r="3" spans="1:14" s="22" customFormat="1" x14ac:dyDescent="0.2">
      <c r="B3" s="23"/>
      <c r="C3" s="23"/>
      <c r="D3" s="23"/>
      <c r="E3" s="23"/>
      <c r="F3" s="23"/>
      <c r="G3" s="23"/>
      <c r="H3" s="24"/>
      <c r="I3" s="24"/>
      <c r="J3" s="24"/>
      <c r="K3" s="24"/>
      <c r="L3" s="24"/>
      <c r="M3" s="24"/>
      <c r="N3" s="24"/>
    </row>
    <row r="4" spans="1:14" s="22" customFormat="1" x14ac:dyDescent="0.2">
      <c r="A4" s="25"/>
      <c r="B4" s="26">
        <v>2018</v>
      </c>
      <c r="C4" s="26">
        <v>2019</v>
      </c>
      <c r="D4" s="26">
        <v>2020</v>
      </c>
      <c r="E4" s="26">
        <v>2021</v>
      </c>
      <c r="F4" s="26">
        <v>2022</v>
      </c>
      <c r="G4" s="26">
        <v>2023</v>
      </c>
      <c r="H4" s="26">
        <v>2024</v>
      </c>
      <c r="I4" s="26">
        <v>2025</v>
      </c>
      <c r="J4" s="26">
        <v>2026</v>
      </c>
      <c r="K4" s="26">
        <v>2027</v>
      </c>
      <c r="L4" s="26">
        <v>2028</v>
      </c>
      <c r="M4" s="26">
        <v>2029</v>
      </c>
      <c r="N4" s="26">
        <v>2030</v>
      </c>
    </row>
    <row r="5" spans="1:14" s="22" customFormat="1" x14ac:dyDescent="0.2">
      <c r="A5" s="27" t="s">
        <v>1024</v>
      </c>
      <c r="B5" s="14">
        <v>114.1</v>
      </c>
      <c r="C5" s="14">
        <v>116.2</v>
      </c>
      <c r="D5" s="14">
        <v>117.2</v>
      </c>
      <c r="E5" s="14">
        <v>121.3</v>
      </c>
      <c r="F5" s="14">
        <v>130.80000000000001</v>
      </c>
      <c r="G5" s="14">
        <v>136.1</v>
      </c>
      <c r="H5" s="28">
        <v>139.4</v>
      </c>
      <c r="I5" s="28">
        <f>H5*(1+I6)</f>
        <v>142.27163999999999</v>
      </c>
      <c r="J5" s="28">
        <f>I5*(1+J6)</f>
        <v>145.20243578399999</v>
      </c>
      <c r="K5" s="28">
        <f t="shared" ref="K5:N5" si="0">J5*(1+K6)</f>
        <v>148.19360596115038</v>
      </c>
      <c r="L5" s="28">
        <f t="shared" si="0"/>
        <v>151.24639424395008</v>
      </c>
      <c r="M5" s="28">
        <f t="shared" si="0"/>
        <v>154.36206996537544</v>
      </c>
      <c r="N5" s="28">
        <f t="shared" si="0"/>
        <v>157.54192860666217</v>
      </c>
    </row>
    <row r="6" spans="1:14" s="22" customFormat="1" x14ac:dyDescent="0.2">
      <c r="A6" s="14" t="s">
        <v>1025</v>
      </c>
      <c r="B6" s="29">
        <v>1.7841213202497874E-2</v>
      </c>
      <c r="C6" s="29">
        <f>C5/B5-1</f>
        <v>1.8404907975460238E-2</v>
      </c>
      <c r="D6" s="29">
        <f t="shared" ref="D6:E6" si="1">D5/C5-1</f>
        <v>8.6058519793459354E-3</v>
      </c>
      <c r="E6" s="29">
        <f t="shared" si="1"/>
        <v>3.4982935153583528E-2</v>
      </c>
      <c r="F6" s="29">
        <f>F5/E5-1</f>
        <v>7.8318219291014124E-2</v>
      </c>
      <c r="G6" s="29">
        <f>G5/F5-1</f>
        <v>4.0519877675840865E-2</v>
      </c>
      <c r="H6" s="29">
        <f>H5/G5-1</f>
        <v>2.4246877296105973E-2</v>
      </c>
      <c r="I6" s="29">
        <v>2.06E-2</v>
      </c>
      <c r="J6" s="29">
        <v>2.06E-2</v>
      </c>
      <c r="K6" s="29">
        <v>2.06E-2</v>
      </c>
      <c r="L6" s="29">
        <v>2.06E-2</v>
      </c>
      <c r="M6" s="29">
        <v>2.06E-2</v>
      </c>
      <c r="N6" s="29">
        <v>2.06E-2</v>
      </c>
    </row>
    <row r="7" spans="1:14" s="22" customFormat="1" x14ac:dyDescent="0.2">
      <c r="A7" s="14" t="s">
        <v>1026</v>
      </c>
      <c r="B7" s="30">
        <f>B5/$H$5</f>
        <v>0.81850789096126253</v>
      </c>
      <c r="C7" s="30">
        <f>C5/$H$5</f>
        <v>0.83357245337159258</v>
      </c>
      <c r="D7" s="30">
        <f t="shared" ref="D7:N7" si="2">D5/$H$5</f>
        <v>0.84074605451936868</v>
      </c>
      <c r="E7" s="30">
        <f t="shared" si="2"/>
        <v>0.87015781922525104</v>
      </c>
      <c r="F7" s="30">
        <f t="shared" si="2"/>
        <v>0.93830703012912486</v>
      </c>
      <c r="G7" s="30">
        <f>G5/$H$5</f>
        <v>0.97632711621233847</v>
      </c>
      <c r="H7" s="30">
        <f>H5/$H$5</f>
        <v>1</v>
      </c>
      <c r="I7" s="30">
        <f>I5/$H$5</f>
        <v>1.0206</v>
      </c>
      <c r="J7" s="30">
        <f>J5/$H$5</f>
        <v>1.0416243599999999</v>
      </c>
      <c r="K7" s="30">
        <f t="shared" si="2"/>
        <v>1.0630818218159999</v>
      </c>
      <c r="L7" s="30">
        <f t="shared" si="2"/>
        <v>1.0849813073454093</v>
      </c>
      <c r="M7" s="30">
        <f t="shared" si="2"/>
        <v>1.1073319222767248</v>
      </c>
      <c r="N7" s="30">
        <f t="shared" si="2"/>
        <v>1.1301429598756252</v>
      </c>
    </row>
    <row r="8" spans="1:14" s="22" customFormat="1" x14ac:dyDescent="0.2">
      <c r="I8" s="31"/>
      <c r="J8" s="31"/>
      <c r="K8" s="31"/>
      <c r="L8" s="31"/>
      <c r="M8" s="31"/>
      <c r="N8" s="31"/>
    </row>
    <row r="9" spans="1:14" s="22" customFormat="1" x14ac:dyDescent="0.2">
      <c r="A9" s="22" t="s">
        <v>1027</v>
      </c>
      <c r="H9" s="32">
        <v>0.38</v>
      </c>
    </row>
    <row r="10" spans="1:14" s="22" customFormat="1" x14ac:dyDescent="0.2"/>
    <row r="11" spans="1:14" s="22" customFormat="1" x14ac:dyDescent="0.2">
      <c r="A11" s="14" t="s">
        <v>1028</v>
      </c>
      <c r="B11" s="14"/>
      <c r="C11" s="14"/>
      <c r="D11" s="14"/>
      <c r="E11" s="14"/>
      <c r="F11" s="14"/>
      <c r="G11" s="14"/>
      <c r="H11" s="29">
        <v>6.6991473812423302E-3</v>
      </c>
      <c r="I11" s="29">
        <f>$H$11</f>
        <v>6.6991473812423302E-3</v>
      </c>
      <c r="J11" s="29">
        <f t="shared" ref="J11:N11" si="3">$H$11</f>
        <v>6.6991473812423302E-3</v>
      </c>
      <c r="K11" s="29">
        <f t="shared" si="3"/>
        <v>6.6991473812423302E-3</v>
      </c>
      <c r="L11" s="29">
        <f t="shared" si="3"/>
        <v>6.6991473812423302E-3</v>
      </c>
      <c r="M11" s="29">
        <f t="shared" si="3"/>
        <v>6.6991473812423302E-3</v>
      </c>
      <c r="N11" s="29">
        <f t="shared" si="3"/>
        <v>6.6991473812423302E-3</v>
      </c>
    </row>
    <row r="12" spans="1:14" s="22" customFormat="1" x14ac:dyDescent="0.2">
      <c r="A12" s="14" t="s">
        <v>1029</v>
      </c>
      <c r="B12" s="14"/>
      <c r="C12" s="14"/>
      <c r="D12" s="14"/>
      <c r="E12" s="14"/>
      <c r="F12" s="14"/>
      <c r="G12" s="14"/>
      <c r="H12" s="33">
        <v>1</v>
      </c>
      <c r="I12" s="33">
        <f>H12*(1+I11*$H$9)</f>
        <v>1.0025456760048721</v>
      </c>
      <c r="J12" s="33">
        <f>I12*(1+J11*$H$9)</f>
        <v>1.005097832476066</v>
      </c>
      <c r="K12" s="33">
        <f>J12*(1+K11*$H$9)</f>
        <v>1.0076564859107493</v>
      </c>
      <c r="L12" s="33">
        <f>K12*(1+L11*$H$9)</f>
        <v>1.0102216528480861</v>
      </c>
      <c r="M12" s="33">
        <f t="shared" ref="M12:N12" si="4">L12*(1+M11*$H$9)</f>
        <v>1.0127933498693438</v>
      </c>
      <c r="N12" s="33">
        <f t="shared" si="4"/>
        <v>1.0153715935980001</v>
      </c>
    </row>
    <row r="13" spans="1:14" s="22" customFormat="1" x14ac:dyDescent="0.2"/>
    <row r="14" spans="1:14" s="22" customFormat="1" x14ac:dyDescent="0.2"/>
    <row r="15" spans="1:14" s="22" customFormat="1" x14ac:dyDescent="0.2"/>
    <row r="16" spans="1:14" s="22" customFormat="1" x14ac:dyDescent="0.2">
      <c r="I16" s="96"/>
      <c r="J16" s="94"/>
      <c r="L16" s="91"/>
    </row>
    <row r="17" spans="5:14" s="22" customFormat="1" x14ac:dyDescent="0.2">
      <c r="J17" s="94"/>
      <c r="K17" s="34"/>
      <c r="L17" s="95"/>
      <c r="M17" s="34"/>
      <c r="N17" s="34"/>
    </row>
    <row r="18" spans="5:14" s="22" customFormat="1" x14ac:dyDescent="0.2"/>
    <row r="19" spans="5:14" s="22" customFormat="1" x14ac:dyDescent="0.2">
      <c r="E19" s="91"/>
      <c r="F19" s="91"/>
      <c r="G19" s="91"/>
      <c r="H19" s="91"/>
      <c r="I19" s="91"/>
      <c r="J19" s="91"/>
      <c r="K19" s="91"/>
      <c r="L19" s="91"/>
      <c r="M19" s="91"/>
      <c r="N19" s="91"/>
    </row>
    <row r="20" spans="5:14" s="22" customFormat="1" x14ac:dyDescent="0.2"/>
    <row r="21" spans="5:14" s="22" customFormat="1" x14ac:dyDescent="0.2"/>
    <row r="22" spans="5:14" s="22" customFormat="1" x14ac:dyDescent="0.2"/>
    <row r="23" spans="5:14" s="22" customFormat="1" x14ac:dyDescent="0.2"/>
    <row r="24" spans="5:14" s="22" customFormat="1" x14ac:dyDescent="0.2"/>
    <row r="25" spans="5:14" s="22" customFormat="1" x14ac:dyDescent="0.2"/>
    <row r="26" spans="5:14" s="22" customFormat="1" x14ac:dyDescent="0.2"/>
    <row r="27" spans="5:14" s="22" customFormat="1" x14ac:dyDescent="0.2"/>
    <row r="28" spans="5:14" s="22" customFormat="1" x14ac:dyDescent="0.2"/>
    <row r="29" spans="5:14" s="22" customFormat="1" x14ac:dyDescent="0.2"/>
    <row r="30" spans="5:14" s="22" customFormat="1" x14ac:dyDescent="0.2"/>
    <row r="31" spans="5:14" s="22" customFormat="1" x14ac:dyDescent="0.2"/>
    <row r="32" spans="5:14" s="22" customFormat="1" x14ac:dyDescent="0.2"/>
    <row r="33" s="22" customFormat="1" x14ac:dyDescent="0.2"/>
    <row r="34" s="22" customFormat="1" x14ac:dyDescent="0.2"/>
    <row r="35" s="22" customFormat="1" x14ac:dyDescent="0.2"/>
    <row r="36" s="22" customFormat="1" x14ac:dyDescent="0.2"/>
    <row r="37" s="22" customFormat="1" x14ac:dyDescent="0.2"/>
    <row r="38" s="22" customFormat="1" x14ac:dyDescent="0.2"/>
    <row r="39" s="22" customFormat="1" x14ac:dyDescent="0.2"/>
    <row r="40" s="22" customFormat="1" x14ac:dyDescent="0.2"/>
    <row r="41" s="22" customFormat="1" x14ac:dyDescent="0.2"/>
    <row r="42" s="22" customFormat="1" x14ac:dyDescent="0.2"/>
    <row r="43" s="22" customFormat="1" x14ac:dyDescent="0.2"/>
    <row r="44" s="22" customFormat="1" x14ac:dyDescent="0.2"/>
    <row r="45" s="22" customFormat="1" x14ac:dyDescent="0.2"/>
    <row r="46" s="22" customFormat="1" x14ac:dyDescent="0.2"/>
    <row r="47" s="22" customFormat="1" x14ac:dyDescent="0.2"/>
    <row r="48" s="22" customFormat="1" x14ac:dyDescent="0.2"/>
    <row r="49" s="22" customFormat="1" x14ac:dyDescent="0.2"/>
    <row r="50" s="22" customFormat="1" x14ac:dyDescent="0.2"/>
    <row r="51" s="22" customFormat="1" x14ac:dyDescent="0.2"/>
    <row r="52" s="22" customFormat="1" x14ac:dyDescent="0.2"/>
    <row r="53" s="22" customFormat="1" x14ac:dyDescent="0.2"/>
    <row r="54" s="22" customFormat="1" x14ac:dyDescent="0.2"/>
    <row r="55" s="22" customFormat="1" x14ac:dyDescent="0.2"/>
    <row r="56" s="22" customFormat="1" x14ac:dyDescent="0.2"/>
    <row r="57" s="22" customFormat="1" x14ac:dyDescent="0.2"/>
    <row r="58" s="22" customFormat="1" x14ac:dyDescent="0.2"/>
    <row r="59" s="22" customFormat="1" x14ac:dyDescent="0.2"/>
    <row r="60" s="22" customFormat="1" x14ac:dyDescent="0.2"/>
    <row r="61" s="22" customFormat="1" x14ac:dyDescent="0.2"/>
    <row r="62" s="22" customFormat="1" x14ac:dyDescent="0.2"/>
    <row r="63" s="22" customFormat="1" x14ac:dyDescent="0.2"/>
    <row r="64" s="22" customFormat="1" x14ac:dyDescent="0.2"/>
    <row r="65" s="22" customFormat="1" x14ac:dyDescent="0.2"/>
    <row r="66" s="22" customFormat="1" x14ac:dyDescent="0.2"/>
    <row r="67" s="22" customFormat="1" x14ac:dyDescent="0.2"/>
  </sheetData>
  <pageMargins left="0.75" right="0.75" top="1" bottom="1" header="0.5" footer="0.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19BD-7A45-40BF-ABF9-AF0D9F0F463E}">
  <sheetPr>
    <tabColor rgb="FF00A3E0"/>
  </sheetPr>
  <dimension ref="A1:BN491"/>
  <sheetViews>
    <sheetView zoomScale="80" zoomScaleNormal="80" workbookViewId="0">
      <pane xSplit="6" ySplit="4" topLeftCell="G5" activePane="bottomRight" state="frozen"/>
      <selection pane="topRight" activeCell="R1" sqref="R1:W1048576"/>
      <selection pane="bottomLeft" activeCell="R1" sqref="R1:W1048576"/>
      <selection pane="bottomRight" activeCell="C8" sqref="C8"/>
    </sheetView>
  </sheetViews>
  <sheetFormatPr defaultColWidth="8.85546875" defaultRowHeight="12.75" x14ac:dyDescent="0.2"/>
  <cols>
    <col min="1" max="1" width="10.7109375" style="58" customWidth="1"/>
    <col min="2" max="2" width="8.85546875" style="58" customWidth="1"/>
    <col min="3" max="3" width="70.7109375" style="58" customWidth="1"/>
    <col min="4" max="4" width="18" style="58" customWidth="1"/>
    <col min="5" max="5" width="20.5703125" style="58" customWidth="1"/>
    <col min="6" max="6" width="57.28515625" style="58" customWidth="1"/>
    <col min="7" max="11" width="10.85546875" style="58" customWidth="1"/>
    <col min="12" max="12" width="14.28515625" style="57" customWidth="1"/>
    <col min="13" max="17" width="10.85546875" style="58" customWidth="1"/>
    <col min="18" max="18" width="14.28515625" style="57" customWidth="1"/>
    <col min="19" max="23" width="10.85546875" style="58" customWidth="1"/>
    <col min="24" max="24" width="14.28515625" style="57" customWidth="1"/>
    <col min="25" max="29" width="11.7109375" style="58" customWidth="1"/>
    <col min="30" max="30" width="10.85546875" style="57" customWidth="1"/>
    <col min="31" max="31" width="13" style="58" customWidth="1"/>
    <col min="32" max="35" width="12.140625" style="58" customWidth="1"/>
    <col min="36" max="36" width="14.28515625" style="57" customWidth="1"/>
    <col min="37" max="41" width="10.85546875" style="58" customWidth="1"/>
    <col min="42" max="42" width="14.28515625" style="57" customWidth="1"/>
    <col min="43" max="47" width="10.85546875" style="58" customWidth="1"/>
    <col min="48" max="48" width="14.28515625" style="57" customWidth="1"/>
    <col min="49" max="53" width="10.85546875" style="58" customWidth="1"/>
    <col min="54" max="54" width="14.28515625" style="57" customWidth="1"/>
    <col min="55" max="59" width="10.85546875" style="58" customWidth="1"/>
    <col min="60" max="60" width="14.28515625" style="57" customWidth="1"/>
    <col min="61" max="66" width="10.28515625" style="58" customWidth="1"/>
    <col min="67" max="16384" width="8.85546875" style="58"/>
  </cols>
  <sheetData>
    <row r="1" spans="1:66" s="59" customFormat="1" ht="14.25" x14ac:dyDescent="0.2">
      <c r="A1" s="1" t="s">
        <v>0</v>
      </c>
      <c r="B1" s="2"/>
      <c r="C1" s="1"/>
      <c r="D1" s="2"/>
      <c r="E1" s="2"/>
      <c r="F1" s="3"/>
      <c r="G1" s="4"/>
      <c r="H1" s="4"/>
      <c r="I1" s="4"/>
      <c r="J1" s="4"/>
      <c r="K1" s="4"/>
      <c r="L1" s="5"/>
      <c r="M1" s="4"/>
      <c r="N1" s="4"/>
      <c r="O1" s="4"/>
      <c r="P1" s="4"/>
      <c r="Q1" s="4"/>
      <c r="R1" s="5"/>
      <c r="S1" s="4"/>
      <c r="T1" s="4"/>
      <c r="U1" s="4"/>
      <c r="V1" s="4"/>
      <c r="W1" s="4"/>
      <c r="X1" s="5"/>
      <c r="Y1" s="3"/>
      <c r="Z1" s="3"/>
      <c r="AA1" s="3"/>
      <c r="AB1" s="3"/>
      <c r="AC1" s="3"/>
      <c r="AD1" s="5"/>
      <c r="AE1" s="3"/>
      <c r="AF1" s="3"/>
      <c r="AG1" s="3"/>
      <c r="AH1" s="3"/>
      <c r="AI1" s="3"/>
      <c r="AJ1" s="5"/>
      <c r="AK1" s="4"/>
      <c r="AL1" s="4"/>
      <c r="AM1" s="4"/>
      <c r="AN1" s="4"/>
      <c r="AO1" s="4"/>
      <c r="AP1" s="5"/>
      <c r="AQ1" s="4"/>
      <c r="AR1" s="4"/>
      <c r="AS1" s="4"/>
      <c r="AT1" s="4"/>
      <c r="AU1" s="4"/>
      <c r="AV1" s="5"/>
      <c r="AW1" s="4"/>
      <c r="AX1" s="4"/>
      <c r="AY1" s="4"/>
      <c r="AZ1" s="4"/>
      <c r="BA1" s="4"/>
      <c r="BB1" s="5"/>
      <c r="BC1" s="4"/>
      <c r="BD1" s="4"/>
      <c r="BE1" s="4"/>
      <c r="BF1" s="4"/>
      <c r="BG1" s="4"/>
      <c r="BH1" s="5"/>
      <c r="BI1" s="2"/>
      <c r="BJ1" s="2"/>
      <c r="BK1" s="2"/>
      <c r="BL1" s="2"/>
      <c r="BM1" s="2"/>
      <c r="BN1" s="2"/>
    </row>
    <row r="2" spans="1:66" s="59" customFormat="1" ht="14.25" x14ac:dyDescent="0.2">
      <c r="A2" s="2"/>
      <c r="B2" s="2"/>
      <c r="C2" s="6"/>
      <c r="D2" s="2"/>
      <c r="E2" s="2"/>
      <c r="F2" s="3"/>
      <c r="G2" s="3"/>
      <c r="H2" s="3"/>
      <c r="I2" s="3"/>
      <c r="J2" s="3"/>
      <c r="K2" s="3"/>
      <c r="L2" s="5"/>
      <c r="M2" s="3"/>
      <c r="N2" s="3"/>
      <c r="O2" s="3"/>
      <c r="P2" s="3"/>
      <c r="Q2" s="3"/>
      <c r="R2" s="5"/>
      <c r="S2" s="3"/>
      <c r="T2" s="5"/>
      <c r="U2" s="3"/>
      <c r="V2" s="3"/>
      <c r="W2" s="3"/>
      <c r="X2" s="7"/>
      <c r="Y2" s="3"/>
      <c r="Z2" s="3"/>
      <c r="AA2" s="3"/>
      <c r="AB2" s="3"/>
      <c r="AC2" s="3"/>
      <c r="AD2" s="5"/>
      <c r="AE2" s="3"/>
      <c r="AF2" s="3"/>
      <c r="AG2" s="3"/>
      <c r="AH2" s="3"/>
      <c r="AI2" s="3"/>
      <c r="AJ2" s="5"/>
      <c r="AK2" s="3"/>
      <c r="AL2" s="3"/>
      <c r="AM2" s="3"/>
      <c r="AN2" s="3"/>
      <c r="AO2" s="3"/>
      <c r="AP2" s="5"/>
      <c r="AQ2" s="3"/>
      <c r="AR2" s="3"/>
      <c r="AS2" s="3"/>
      <c r="AT2" s="3"/>
      <c r="AU2" s="3"/>
      <c r="AV2" s="5"/>
      <c r="AW2" s="3"/>
      <c r="AX2" s="3"/>
      <c r="AY2" s="3"/>
      <c r="AZ2" s="3"/>
      <c r="BA2" s="3"/>
      <c r="BB2" s="7"/>
      <c r="BC2" s="3"/>
      <c r="BD2" s="3"/>
      <c r="BE2" s="3"/>
      <c r="BF2" s="3"/>
      <c r="BG2" s="3"/>
      <c r="BH2" s="7"/>
      <c r="BI2" s="2"/>
      <c r="BJ2" s="2"/>
      <c r="BK2" s="2"/>
      <c r="BL2" s="2"/>
      <c r="BM2" s="2"/>
      <c r="BN2" s="2"/>
    </row>
    <row r="3" spans="1:66" s="60" customFormat="1" ht="12.75" customHeight="1" x14ac:dyDescent="0.2">
      <c r="A3" s="8"/>
      <c r="B3" s="8"/>
      <c r="C3" s="8"/>
      <c r="D3" s="8"/>
      <c r="E3" s="8"/>
      <c r="F3" s="8"/>
      <c r="G3" s="103" t="s">
        <v>1065</v>
      </c>
      <c r="H3" s="103"/>
      <c r="I3" s="103"/>
      <c r="J3" s="103"/>
      <c r="K3" s="103"/>
      <c r="L3" s="104"/>
      <c r="M3" s="102" t="s">
        <v>1066</v>
      </c>
      <c r="N3" s="103"/>
      <c r="O3" s="103"/>
      <c r="P3" s="103"/>
      <c r="Q3" s="103"/>
      <c r="R3" s="104"/>
      <c r="S3" s="102" t="s">
        <v>1067</v>
      </c>
      <c r="T3" s="103"/>
      <c r="U3" s="103"/>
      <c r="V3" s="103"/>
      <c r="W3" s="103"/>
      <c r="X3" s="104"/>
      <c r="Y3" s="106" t="s">
        <v>1</v>
      </c>
      <c r="Z3" s="107"/>
      <c r="AA3" s="107"/>
      <c r="AB3" s="107"/>
      <c r="AC3" s="107"/>
      <c r="AD3" s="108"/>
      <c r="AE3" s="102" t="s">
        <v>1081</v>
      </c>
      <c r="AF3" s="105"/>
      <c r="AG3" s="105"/>
      <c r="AH3" s="105"/>
      <c r="AI3" s="105"/>
      <c r="AJ3" s="105"/>
      <c r="AK3" s="103" t="s">
        <v>1099</v>
      </c>
      <c r="AL3" s="103"/>
      <c r="AM3" s="103"/>
      <c r="AN3" s="103"/>
      <c r="AO3" s="103"/>
      <c r="AP3" s="104"/>
      <c r="AQ3" s="102" t="s">
        <v>1016</v>
      </c>
      <c r="AR3" s="103"/>
      <c r="AS3" s="103"/>
      <c r="AT3" s="103"/>
      <c r="AU3" s="103"/>
      <c r="AV3" s="104"/>
      <c r="AW3" s="103" t="s">
        <v>1098</v>
      </c>
      <c r="AX3" s="103"/>
      <c r="AY3" s="103"/>
      <c r="AZ3" s="103"/>
      <c r="BA3" s="103"/>
      <c r="BB3" s="104"/>
      <c r="BC3" s="103" t="s">
        <v>1100</v>
      </c>
      <c r="BD3" s="103"/>
      <c r="BE3" s="103"/>
      <c r="BF3" s="103"/>
      <c r="BG3" s="103"/>
      <c r="BH3" s="104"/>
      <c r="BI3" s="102" t="s">
        <v>1101</v>
      </c>
      <c r="BJ3" s="103"/>
      <c r="BK3" s="103"/>
      <c r="BL3" s="103"/>
      <c r="BM3" s="103"/>
      <c r="BN3" s="104"/>
    </row>
    <row r="4" spans="1:66" s="60" customFormat="1" ht="61.5" customHeight="1" x14ac:dyDescent="0.2">
      <c r="A4" s="13" t="s">
        <v>1084</v>
      </c>
      <c r="B4" s="13" t="s">
        <v>262</v>
      </c>
      <c r="C4" s="13" t="s">
        <v>261</v>
      </c>
      <c r="D4" s="9" t="s">
        <v>2</v>
      </c>
      <c r="E4" s="9" t="s">
        <v>3</v>
      </c>
      <c r="F4" s="9" t="s">
        <v>4</v>
      </c>
      <c r="G4" s="11" t="s">
        <v>5</v>
      </c>
      <c r="H4" s="9" t="s">
        <v>6</v>
      </c>
      <c r="I4" s="9" t="s">
        <v>7</v>
      </c>
      <c r="J4" s="9" t="s">
        <v>8</v>
      </c>
      <c r="K4" s="13" t="s">
        <v>9</v>
      </c>
      <c r="L4" s="10" t="s">
        <v>10</v>
      </c>
      <c r="M4" s="11" t="s">
        <v>11</v>
      </c>
      <c r="N4" s="9" t="s">
        <v>12</v>
      </c>
      <c r="O4" s="9" t="s">
        <v>13</v>
      </c>
      <c r="P4" s="9" t="s">
        <v>14</v>
      </c>
      <c r="Q4" s="13" t="s">
        <v>15</v>
      </c>
      <c r="R4" s="10" t="s">
        <v>16</v>
      </c>
      <c r="S4" s="11" t="s">
        <v>17</v>
      </c>
      <c r="T4" s="9" t="s">
        <v>18</v>
      </c>
      <c r="U4" s="9" t="s">
        <v>19</v>
      </c>
      <c r="V4" s="9" t="s">
        <v>20</v>
      </c>
      <c r="W4" s="13" t="s">
        <v>21</v>
      </c>
      <c r="X4" s="10" t="s">
        <v>22</v>
      </c>
      <c r="Y4" s="11" t="s">
        <v>23</v>
      </c>
      <c r="Z4" s="9" t="s">
        <v>24</v>
      </c>
      <c r="AA4" s="9" t="s">
        <v>25</v>
      </c>
      <c r="AB4" s="9" t="s">
        <v>26</v>
      </c>
      <c r="AC4" s="13" t="s">
        <v>27</v>
      </c>
      <c r="AD4" s="10" t="s">
        <v>28</v>
      </c>
      <c r="AE4" s="11" t="s">
        <v>17</v>
      </c>
      <c r="AF4" s="9" t="s">
        <v>18</v>
      </c>
      <c r="AG4" s="9" t="s">
        <v>19</v>
      </c>
      <c r="AH4" s="9" t="s">
        <v>20</v>
      </c>
      <c r="AI4" s="13" t="s">
        <v>21</v>
      </c>
      <c r="AJ4" s="13" t="s">
        <v>22</v>
      </c>
      <c r="AK4" s="11" t="s">
        <v>1002</v>
      </c>
      <c r="AL4" s="9" t="s">
        <v>1003</v>
      </c>
      <c r="AM4" s="9" t="s">
        <v>1004</v>
      </c>
      <c r="AN4" s="9" t="s">
        <v>1005</v>
      </c>
      <c r="AO4" s="13" t="s">
        <v>1000</v>
      </c>
      <c r="AP4" s="10" t="s">
        <v>10</v>
      </c>
      <c r="AQ4" s="11" t="s">
        <v>1006</v>
      </c>
      <c r="AR4" s="9" t="s">
        <v>1007</v>
      </c>
      <c r="AS4" s="9" t="s">
        <v>1008</v>
      </c>
      <c r="AT4" s="9" t="s">
        <v>1009</v>
      </c>
      <c r="AU4" s="13" t="s">
        <v>1001</v>
      </c>
      <c r="AV4" s="10" t="s">
        <v>16</v>
      </c>
      <c r="AW4" s="11" t="s">
        <v>1010</v>
      </c>
      <c r="AX4" s="9" t="s">
        <v>1011</v>
      </c>
      <c r="AY4" s="9" t="s">
        <v>1012</v>
      </c>
      <c r="AZ4" s="9" t="s">
        <v>1013</v>
      </c>
      <c r="BA4" s="13" t="s">
        <v>1014</v>
      </c>
      <c r="BB4" s="10" t="s">
        <v>1015</v>
      </c>
      <c r="BC4" s="11" t="s">
        <v>1017</v>
      </c>
      <c r="BD4" s="9" t="s">
        <v>1018</v>
      </c>
      <c r="BE4" s="9" t="s">
        <v>1019</v>
      </c>
      <c r="BF4" s="9" t="s">
        <v>1020</v>
      </c>
      <c r="BG4" s="13" t="s">
        <v>1021</v>
      </c>
      <c r="BH4" s="10" t="s">
        <v>1022</v>
      </c>
      <c r="BI4" s="11" t="s">
        <v>1030</v>
      </c>
      <c r="BJ4" s="9" t="s">
        <v>1031</v>
      </c>
      <c r="BK4" s="9" t="s">
        <v>1032</v>
      </c>
      <c r="BL4" s="9" t="s">
        <v>1033</v>
      </c>
      <c r="BM4" s="13" t="s">
        <v>1105</v>
      </c>
      <c r="BN4" s="10" t="s">
        <v>1015</v>
      </c>
    </row>
    <row r="5" spans="1:66" s="60" customFormat="1" ht="12.75" customHeight="1" x14ac:dyDescent="0.2">
      <c r="A5" s="14" t="s">
        <v>1085</v>
      </c>
      <c r="B5" s="14" t="s">
        <v>1068</v>
      </c>
      <c r="C5" s="67" t="s">
        <v>1086</v>
      </c>
      <c r="D5" s="14" t="s">
        <v>30</v>
      </c>
      <c r="E5" s="14" t="s">
        <v>39</v>
      </c>
      <c r="F5" s="14" t="s">
        <v>32</v>
      </c>
      <c r="G5" s="98">
        <f t="shared" ref="G5:G68" si="0">IFERROR(S5/M5,0)</f>
        <v>0</v>
      </c>
      <c r="H5" s="98">
        <f t="shared" ref="H5:H68" si="1">IFERROR(T5/N5,0)</f>
        <v>0</v>
      </c>
      <c r="I5" s="98">
        <f t="shared" ref="I5:I68" si="2">IFERROR(U5/O5,0)</f>
        <v>0</v>
      </c>
      <c r="J5" s="98">
        <f t="shared" ref="J5:J68" si="3">IFERROR(V5/P5,0)</f>
        <v>0</v>
      </c>
      <c r="K5" s="98">
        <f t="shared" ref="K5:K68" si="4">IFERROR(W5/Q5,0)</f>
        <v>0</v>
      </c>
      <c r="L5" s="15">
        <f t="shared" ref="L5:L68" si="5">IFERROR(X5/R5,0)</f>
        <v>0</v>
      </c>
      <c r="M5" s="99">
        <v>0</v>
      </c>
      <c r="N5" s="98">
        <v>0</v>
      </c>
      <c r="O5" s="98">
        <v>0</v>
      </c>
      <c r="P5" s="98">
        <v>0</v>
      </c>
      <c r="Q5" s="98">
        <v>0</v>
      </c>
      <c r="R5" s="15">
        <f t="shared" ref="R5:R68" si="6">SUM(M5:Q5)</f>
        <v>0</v>
      </c>
      <c r="S5" s="16">
        <v>0</v>
      </c>
      <c r="T5" s="17">
        <v>0</v>
      </c>
      <c r="U5" s="17">
        <v>0</v>
      </c>
      <c r="V5" s="17">
        <v>0</v>
      </c>
      <c r="W5" s="17">
        <v>0</v>
      </c>
      <c r="X5" s="15">
        <f t="shared" ref="X5:X68" si="7">SUM(S5:W5)</f>
        <v>0</v>
      </c>
      <c r="Y5" s="18">
        <f>S5*('Labour cost esc'!J$12-1)</f>
        <v>0</v>
      </c>
      <c r="Z5" s="19">
        <f>T5*('Labour cost esc'!K$12-1)</f>
        <v>0</v>
      </c>
      <c r="AA5" s="19">
        <f>U5*('Labour cost esc'!L$12-1)</f>
        <v>0</v>
      </c>
      <c r="AB5" s="19">
        <f>V5*('Labour cost esc'!M$12-1)</f>
        <v>0</v>
      </c>
      <c r="AC5" s="19">
        <f>W5*('Labour cost esc'!N$12-1)</f>
        <v>0</v>
      </c>
      <c r="AD5" s="15">
        <f t="shared" ref="AD5:AD68" si="8">SUM(Y5:AC5)</f>
        <v>0</v>
      </c>
      <c r="AE5" s="18">
        <f t="shared" ref="AE5:AE68" si="9">S5+Y5</f>
        <v>0</v>
      </c>
      <c r="AF5" s="19">
        <f t="shared" ref="AF5:AF68" si="10">T5+Z5</f>
        <v>0</v>
      </c>
      <c r="AG5" s="19">
        <f t="shared" ref="AG5:AG68" si="11">U5+AA5</f>
        <v>0</v>
      </c>
      <c r="AH5" s="19">
        <f t="shared" ref="AH5:AH68" si="12">V5+AB5</f>
        <v>0</v>
      </c>
      <c r="AI5" s="19">
        <f t="shared" ref="AI5:AI68" si="13">W5+AC5</f>
        <v>0</v>
      </c>
      <c r="AJ5" s="20">
        <f t="shared" ref="AJ5:AJ68" si="14">SUM(AE5:AI5)</f>
        <v>0</v>
      </c>
      <c r="AK5" s="98">
        <f t="shared" ref="AK5" si="15">IFERROR(AW5/AQ5,0)</f>
        <v>0</v>
      </c>
      <c r="AL5" s="98">
        <f t="shared" ref="AL5" si="16">IFERROR(AX5/AR5,0)</f>
        <v>0</v>
      </c>
      <c r="AM5" s="98">
        <f t="shared" ref="AM5" si="17">IFERROR(AY5/AS5,0)</f>
        <v>0</v>
      </c>
      <c r="AN5" s="98">
        <f t="shared" ref="AN5" si="18">IFERROR(AZ5/AT5,0)</f>
        <v>0</v>
      </c>
      <c r="AO5" s="98">
        <f t="shared" ref="AO5" si="19">IFERROR(BA5/AU5,0)</f>
        <v>0</v>
      </c>
      <c r="AP5" s="15">
        <f t="shared" ref="AP5:AP68" si="20">IFERROR(BB5/AV5,0)</f>
        <v>0</v>
      </c>
      <c r="AQ5" s="99">
        <v>0</v>
      </c>
      <c r="AR5" s="98">
        <v>0</v>
      </c>
      <c r="AS5" s="98">
        <v>0</v>
      </c>
      <c r="AT5" s="98">
        <v>0</v>
      </c>
      <c r="AU5" s="98">
        <v>0</v>
      </c>
      <c r="AV5" s="15">
        <f t="shared" ref="AV5:AV68" si="21">SUM(AQ5:AU5)</f>
        <v>0</v>
      </c>
      <c r="AW5" s="16">
        <v>0</v>
      </c>
      <c r="AX5" s="17">
        <v>0</v>
      </c>
      <c r="AY5" s="17">
        <v>0</v>
      </c>
      <c r="AZ5" s="17">
        <v>4.8769999999971579E-2</v>
      </c>
      <c r="BA5" s="17">
        <v>0</v>
      </c>
      <c r="BB5" s="15">
        <f t="shared" ref="BB5:BB68" si="22">SUM(AW5:BA5)</f>
        <v>4.8769999999971579E-2</v>
      </c>
      <c r="BC5" s="16">
        <v>0</v>
      </c>
      <c r="BD5" s="17">
        <v>0</v>
      </c>
      <c r="BE5" s="17">
        <v>0</v>
      </c>
      <c r="BF5" s="17">
        <v>0</v>
      </c>
      <c r="BG5" s="17">
        <v>0</v>
      </c>
      <c r="BH5" s="15">
        <f t="shared" ref="BH5:BH68" si="23">SUM(BC5:BG5)</f>
        <v>0</v>
      </c>
      <c r="BI5" s="16">
        <v>0</v>
      </c>
      <c r="BJ5" s="17">
        <v>0</v>
      </c>
      <c r="BK5" s="17">
        <v>0</v>
      </c>
      <c r="BL5" s="17">
        <v>0</v>
      </c>
      <c r="BM5" s="17">
        <v>0</v>
      </c>
      <c r="BN5" s="15">
        <f t="shared" ref="BN5:BN68" si="24">SUM(BI5:BM5)</f>
        <v>0</v>
      </c>
    </row>
    <row r="6" spans="1:66" s="60" customFormat="1" ht="12.75" customHeight="1" x14ac:dyDescent="0.2">
      <c r="A6" s="14" t="s">
        <v>263</v>
      </c>
      <c r="B6" s="14" t="s">
        <v>1068</v>
      </c>
      <c r="C6" s="67" t="s">
        <v>264</v>
      </c>
      <c r="D6" s="14" t="s">
        <v>30</v>
      </c>
      <c r="E6" s="14" t="s">
        <v>36</v>
      </c>
      <c r="F6" s="14" t="s">
        <v>104</v>
      </c>
      <c r="G6" s="98">
        <f t="shared" si="0"/>
        <v>0</v>
      </c>
      <c r="H6" s="98">
        <f t="shared" si="1"/>
        <v>0</v>
      </c>
      <c r="I6" s="98">
        <f t="shared" si="2"/>
        <v>0</v>
      </c>
      <c r="J6" s="98">
        <f t="shared" si="3"/>
        <v>0</v>
      </c>
      <c r="K6" s="98">
        <f t="shared" si="4"/>
        <v>0</v>
      </c>
      <c r="L6" s="15">
        <f t="shared" si="5"/>
        <v>0</v>
      </c>
      <c r="M6" s="99">
        <v>0</v>
      </c>
      <c r="N6" s="98">
        <v>0</v>
      </c>
      <c r="O6" s="98">
        <v>0</v>
      </c>
      <c r="P6" s="98">
        <v>0</v>
      </c>
      <c r="Q6" s="98">
        <v>0</v>
      </c>
      <c r="R6" s="15">
        <f t="shared" si="6"/>
        <v>0</v>
      </c>
      <c r="S6" s="16">
        <v>0</v>
      </c>
      <c r="T6" s="17">
        <v>0</v>
      </c>
      <c r="U6" s="17">
        <v>0</v>
      </c>
      <c r="V6" s="17">
        <v>0</v>
      </c>
      <c r="W6" s="17">
        <v>0</v>
      </c>
      <c r="X6" s="15">
        <f t="shared" si="7"/>
        <v>0</v>
      </c>
      <c r="Y6" s="18">
        <f>S6*('Labour cost esc'!J$12-1)</f>
        <v>0</v>
      </c>
      <c r="Z6" s="19">
        <f>T6*('Labour cost esc'!K$12-1)</f>
        <v>0</v>
      </c>
      <c r="AA6" s="19">
        <f>U6*('Labour cost esc'!L$12-1)</f>
        <v>0</v>
      </c>
      <c r="AB6" s="19">
        <f>V6*('Labour cost esc'!M$12-1)</f>
        <v>0</v>
      </c>
      <c r="AC6" s="19">
        <f>W6*('Labour cost esc'!N$12-1)</f>
        <v>0</v>
      </c>
      <c r="AD6" s="15">
        <f t="shared" si="8"/>
        <v>0</v>
      </c>
      <c r="AE6" s="18">
        <f t="shared" si="9"/>
        <v>0</v>
      </c>
      <c r="AF6" s="19">
        <f t="shared" si="10"/>
        <v>0</v>
      </c>
      <c r="AG6" s="19">
        <f t="shared" si="11"/>
        <v>0</v>
      </c>
      <c r="AH6" s="19">
        <f t="shared" si="12"/>
        <v>0</v>
      </c>
      <c r="AI6" s="19">
        <f t="shared" si="13"/>
        <v>0</v>
      </c>
      <c r="AJ6" s="20">
        <f t="shared" si="14"/>
        <v>0</v>
      </c>
      <c r="AK6" s="98">
        <f t="shared" ref="AK6:AK69" si="25">IFERROR(AW6/AQ6,0)</f>
        <v>0</v>
      </c>
      <c r="AL6" s="98">
        <f t="shared" ref="AL6:AL69" si="26">IFERROR(AX6/AR6,0)</f>
        <v>0</v>
      </c>
      <c r="AM6" s="98">
        <f t="shared" ref="AM6:AM69" si="27">IFERROR(AY6/AS6,0)</f>
        <v>0</v>
      </c>
      <c r="AN6" s="98">
        <f t="shared" ref="AN6:AN69" si="28">IFERROR(AZ6/AT6,0)</f>
        <v>0</v>
      </c>
      <c r="AO6" s="98">
        <f t="shared" ref="AO6:AO69" si="29">IFERROR(BA6/AU6,0)</f>
        <v>0</v>
      </c>
      <c r="AP6" s="15">
        <f t="shared" si="20"/>
        <v>0</v>
      </c>
      <c r="AQ6" s="99">
        <v>0</v>
      </c>
      <c r="AR6" s="98">
        <v>0</v>
      </c>
      <c r="AS6" s="98">
        <v>0</v>
      </c>
      <c r="AT6" s="98">
        <v>0</v>
      </c>
      <c r="AU6" s="98">
        <v>0</v>
      </c>
      <c r="AV6" s="15">
        <f t="shared" si="21"/>
        <v>0</v>
      </c>
      <c r="AW6" s="16">
        <v>0</v>
      </c>
      <c r="AX6" s="17">
        <v>0</v>
      </c>
      <c r="AY6" s="17">
        <v>0</v>
      </c>
      <c r="AZ6" s="17">
        <v>0</v>
      </c>
      <c r="BA6" s="17">
        <v>0</v>
      </c>
      <c r="BB6" s="15">
        <f t="shared" si="22"/>
        <v>0</v>
      </c>
      <c r="BC6" s="16">
        <v>0</v>
      </c>
      <c r="BD6" s="17">
        <v>0</v>
      </c>
      <c r="BE6" s="17">
        <v>0</v>
      </c>
      <c r="BF6" s="17">
        <v>0</v>
      </c>
      <c r="BG6" s="17">
        <v>0</v>
      </c>
      <c r="BH6" s="15">
        <f t="shared" si="23"/>
        <v>0</v>
      </c>
      <c r="BI6" s="16">
        <v>-15.205374098181819</v>
      </c>
      <c r="BJ6" s="17">
        <v>0</v>
      </c>
      <c r="BK6" s="17">
        <v>0</v>
      </c>
      <c r="BL6" s="17">
        <v>0</v>
      </c>
      <c r="BM6" s="17">
        <v>0</v>
      </c>
      <c r="BN6" s="15">
        <f t="shared" si="24"/>
        <v>-15.205374098181819</v>
      </c>
    </row>
    <row r="7" spans="1:66" s="60" customFormat="1" ht="12.75" customHeight="1" x14ac:dyDescent="0.2">
      <c r="A7" s="14" t="s">
        <v>265</v>
      </c>
      <c r="B7" s="14" t="s">
        <v>1068</v>
      </c>
      <c r="C7" s="67" t="s">
        <v>266</v>
      </c>
      <c r="D7" s="14" t="s">
        <v>30</v>
      </c>
      <c r="E7" s="14" t="s">
        <v>36</v>
      </c>
      <c r="F7" s="14" t="s">
        <v>40</v>
      </c>
      <c r="G7" s="98">
        <f t="shared" si="0"/>
        <v>0</v>
      </c>
      <c r="H7" s="98">
        <f t="shared" si="1"/>
        <v>0</v>
      </c>
      <c r="I7" s="98">
        <f t="shared" si="2"/>
        <v>0</v>
      </c>
      <c r="J7" s="98">
        <f t="shared" si="3"/>
        <v>0</v>
      </c>
      <c r="K7" s="98">
        <f t="shared" si="4"/>
        <v>0</v>
      </c>
      <c r="L7" s="15">
        <f t="shared" si="5"/>
        <v>0</v>
      </c>
      <c r="M7" s="99">
        <v>0</v>
      </c>
      <c r="N7" s="98">
        <v>0</v>
      </c>
      <c r="O7" s="98">
        <v>0</v>
      </c>
      <c r="P7" s="98">
        <v>0</v>
      </c>
      <c r="Q7" s="98">
        <v>0</v>
      </c>
      <c r="R7" s="15">
        <f t="shared" si="6"/>
        <v>0</v>
      </c>
      <c r="S7" s="16">
        <v>0</v>
      </c>
      <c r="T7" s="17">
        <v>0</v>
      </c>
      <c r="U7" s="17">
        <v>0</v>
      </c>
      <c r="V7" s="17">
        <v>0</v>
      </c>
      <c r="W7" s="17">
        <v>0</v>
      </c>
      <c r="X7" s="15">
        <f t="shared" si="7"/>
        <v>0</v>
      </c>
      <c r="Y7" s="18">
        <f>S7*('Labour cost esc'!J$12-1)</f>
        <v>0</v>
      </c>
      <c r="Z7" s="19">
        <f>T7*('Labour cost esc'!K$12-1)</f>
        <v>0</v>
      </c>
      <c r="AA7" s="19">
        <f>U7*('Labour cost esc'!L$12-1)</f>
        <v>0</v>
      </c>
      <c r="AB7" s="19">
        <f>V7*('Labour cost esc'!M$12-1)</f>
        <v>0</v>
      </c>
      <c r="AC7" s="19">
        <f>W7*('Labour cost esc'!N$12-1)</f>
        <v>0</v>
      </c>
      <c r="AD7" s="15">
        <f t="shared" si="8"/>
        <v>0</v>
      </c>
      <c r="AE7" s="18">
        <f t="shared" si="9"/>
        <v>0</v>
      </c>
      <c r="AF7" s="19">
        <f t="shared" si="10"/>
        <v>0</v>
      </c>
      <c r="AG7" s="19">
        <f t="shared" si="11"/>
        <v>0</v>
      </c>
      <c r="AH7" s="19">
        <f t="shared" si="12"/>
        <v>0</v>
      </c>
      <c r="AI7" s="19">
        <f t="shared" si="13"/>
        <v>0</v>
      </c>
      <c r="AJ7" s="20">
        <f t="shared" si="14"/>
        <v>0</v>
      </c>
      <c r="AK7" s="98">
        <f t="shared" si="25"/>
        <v>0</v>
      </c>
      <c r="AL7" s="98">
        <f t="shared" si="26"/>
        <v>0</v>
      </c>
      <c r="AM7" s="98">
        <f t="shared" si="27"/>
        <v>0</v>
      </c>
      <c r="AN7" s="98">
        <f t="shared" si="28"/>
        <v>0</v>
      </c>
      <c r="AO7" s="98">
        <f t="shared" si="29"/>
        <v>0</v>
      </c>
      <c r="AP7" s="15">
        <f t="shared" si="20"/>
        <v>0</v>
      </c>
      <c r="AQ7" s="99">
        <v>0</v>
      </c>
      <c r="AR7" s="98">
        <v>0</v>
      </c>
      <c r="AS7" s="98">
        <v>0</v>
      </c>
      <c r="AT7" s="98">
        <v>0</v>
      </c>
      <c r="AU7" s="98">
        <v>0</v>
      </c>
      <c r="AV7" s="15">
        <f t="shared" si="21"/>
        <v>0</v>
      </c>
      <c r="AW7" s="16">
        <v>0</v>
      </c>
      <c r="AX7" s="17">
        <v>0</v>
      </c>
      <c r="AY7" s="17">
        <v>0</v>
      </c>
      <c r="AZ7" s="17">
        <v>0</v>
      </c>
      <c r="BA7" s="17">
        <v>0</v>
      </c>
      <c r="BB7" s="15">
        <f t="shared" si="22"/>
        <v>0</v>
      </c>
      <c r="BC7" s="16">
        <v>0</v>
      </c>
      <c r="BD7" s="17">
        <v>0</v>
      </c>
      <c r="BE7" s="17">
        <v>0</v>
      </c>
      <c r="BF7" s="17">
        <v>0</v>
      </c>
      <c r="BG7" s="17">
        <v>0</v>
      </c>
      <c r="BH7" s="15">
        <f t="shared" si="23"/>
        <v>0</v>
      </c>
      <c r="BI7" s="16">
        <v>586.41249111627269</v>
      </c>
      <c r="BJ7" s="17">
        <v>207.46033308</v>
      </c>
      <c r="BK7" s="17">
        <v>0</v>
      </c>
      <c r="BL7" s="17">
        <v>0</v>
      </c>
      <c r="BM7" s="17">
        <v>0</v>
      </c>
      <c r="BN7" s="15">
        <f t="shared" si="24"/>
        <v>793.87282419627263</v>
      </c>
    </row>
    <row r="8" spans="1:66" s="60" customFormat="1" ht="12.75" customHeight="1" x14ac:dyDescent="0.2">
      <c r="A8" s="14" t="s">
        <v>267</v>
      </c>
      <c r="B8" s="14" t="s">
        <v>1068</v>
      </c>
      <c r="C8" s="67" t="s">
        <v>29</v>
      </c>
      <c r="D8" s="14" t="s">
        <v>30</v>
      </c>
      <c r="E8" s="14" t="s">
        <v>31</v>
      </c>
      <c r="F8" s="14" t="s">
        <v>32</v>
      </c>
      <c r="G8" s="98">
        <f t="shared" si="0"/>
        <v>0</v>
      </c>
      <c r="H8" s="98">
        <f t="shared" si="1"/>
        <v>0</v>
      </c>
      <c r="I8" s="98">
        <f t="shared" si="2"/>
        <v>0</v>
      </c>
      <c r="J8" s="98">
        <f t="shared" si="3"/>
        <v>0</v>
      </c>
      <c r="K8" s="98">
        <f t="shared" si="4"/>
        <v>0</v>
      </c>
      <c r="L8" s="15">
        <f t="shared" si="5"/>
        <v>0</v>
      </c>
      <c r="M8" s="99">
        <v>0</v>
      </c>
      <c r="N8" s="98">
        <v>0</v>
      </c>
      <c r="O8" s="98">
        <v>0</v>
      </c>
      <c r="P8" s="98">
        <v>0</v>
      </c>
      <c r="Q8" s="98">
        <v>0</v>
      </c>
      <c r="R8" s="15">
        <f t="shared" si="6"/>
        <v>0</v>
      </c>
      <c r="S8" s="16">
        <v>345</v>
      </c>
      <c r="T8" s="17">
        <v>345</v>
      </c>
      <c r="U8" s="17">
        <v>345</v>
      </c>
      <c r="V8" s="17">
        <v>345</v>
      </c>
      <c r="W8" s="17">
        <v>345</v>
      </c>
      <c r="X8" s="15">
        <f t="shared" si="7"/>
        <v>1725</v>
      </c>
      <c r="Y8" s="18">
        <f>S8*('Labour cost esc'!J$12-1)</f>
        <v>1.7587522042427661</v>
      </c>
      <c r="Z8" s="19">
        <f>T8*('Labour cost esc'!K$12-1)</f>
        <v>2.6414876392085085</v>
      </c>
      <c r="AA8" s="19">
        <f>U8*('Labour cost esc'!L$12-1)</f>
        <v>3.5264702325896948</v>
      </c>
      <c r="AB8" s="19">
        <f>V8*('Labour cost esc'!M$12-1)</f>
        <v>4.4137057049236015</v>
      </c>
      <c r="AC8" s="19">
        <f>W8*('Labour cost esc'!N$12-1)</f>
        <v>5.3031997913100382</v>
      </c>
      <c r="AD8" s="15">
        <f t="shared" si="8"/>
        <v>17.643615572274609</v>
      </c>
      <c r="AE8" s="18">
        <f t="shared" si="9"/>
        <v>346.75875220424274</v>
      </c>
      <c r="AF8" s="19">
        <f t="shared" si="10"/>
        <v>347.64148763920849</v>
      </c>
      <c r="AG8" s="19">
        <f t="shared" si="11"/>
        <v>348.5264702325897</v>
      </c>
      <c r="AH8" s="19">
        <f t="shared" si="12"/>
        <v>349.41370570492359</v>
      </c>
      <c r="AI8" s="19">
        <f t="shared" si="13"/>
        <v>350.30319979131002</v>
      </c>
      <c r="AJ8" s="20">
        <f t="shared" si="14"/>
        <v>1742.6436155722745</v>
      </c>
      <c r="AK8" s="98">
        <f t="shared" si="25"/>
        <v>0</v>
      </c>
      <c r="AL8" s="98">
        <f t="shared" si="26"/>
        <v>0</v>
      </c>
      <c r="AM8" s="98">
        <f t="shared" si="27"/>
        <v>0</v>
      </c>
      <c r="AN8" s="98">
        <f t="shared" si="28"/>
        <v>0</v>
      </c>
      <c r="AO8" s="98">
        <f t="shared" si="29"/>
        <v>0</v>
      </c>
      <c r="AP8" s="15">
        <f t="shared" si="20"/>
        <v>0</v>
      </c>
      <c r="AQ8" s="99">
        <v>0</v>
      </c>
      <c r="AR8" s="98">
        <v>0</v>
      </c>
      <c r="AS8" s="98">
        <v>0</v>
      </c>
      <c r="AT8" s="98">
        <v>0</v>
      </c>
      <c r="AU8" s="98">
        <v>0</v>
      </c>
      <c r="AV8" s="15">
        <f t="shared" si="21"/>
        <v>0</v>
      </c>
      <c r="AW8" s="16">
        <v>518.04192673053581</v>
      </c>
      <c r="AX8" s="17">
        <v>256.52411500045883</v>
      </c>
      <c r="AY8" s="17">
        <v>-21.280183919999999</v>
      </c>
      <c r="AZ8" s="17">
        <v>336.49530999999996</v>
      </c>
      <c r="BA8" s="17">
        <v>506.28</v>
      </c>
      <c r="BB8" s="15">
        <f t="shared" si="22"/>
        <v>1596.0611678109944</v>
      </c>
      <c r="BC8" s="16">
        <v>487.34733801556689</v>
      </c>
      <c r="BD8" s="17">
        <v>243.83762020746983</v>
      </c>
      <c r="BE8" s="17">
        <v>0</v>
      </c>
      <c r="BF8" s="17">
        <v>244.16585361541544</v>
      </c>
      <c r="BG8" s="17">
        <v>488.66027194433241</v>
      </c>
      <c r="BH8" s="15">
        <f t="shared" si="23"/>
        <v>1464.0110837827847</v>
      </c>
      <c r="BI8" s="16">
        <v>-2.1225067200000001</v>
      </c>
      <c r="BJ8" s="17">
        <v>112.88224979389831</v>
      </c>
      <c r="BK8" s="17">
        <v>254.28725095992985</v>
      </c>
      <c r="BL8" s="17">
        <v>224.12657441726338</v>
      </c>
      <c r="BM8" s="17">
        <v>187.89709251762795</v>
      </c>
      <c r="BN8" s="15">
        <f t="shared" si="24"/>
        <v>777.07066096871949</v>
      </c>
    </row>
    <row r="9" spans="1:66" s="60" customFormat="1" ht="12.75" customHeight="1" x14ac:dyDescent="0.2">
      <c r="A9" s="14" t="s">
        <v>268</v>
      </c>
      <c r="B9" s="14" t="s">
        <v>1068</v>
      </c>
      <c r="C9" s="67" t="s">
        <v>269</v>
      </c>
      <c r="D9" s="14" t="s">
        <v>30</v>
      </c>
      <c r="E9" s="14" t="s">
        <v>36</v>
      </c>
      <c r="F9" s="14" t="s">
        <v>40</v>
      </c>
      <c r="G9" s="98">
        <f t="shared" si="0"/>
        <v>0</v>
      </c>
      <c r="H9" s="98">
        <f t="shared" si="1"/>
        <v>0</v>
      </c>
      <c r="I9" s="98">
        <f t="shared" si="2"/>
        <v>0</v>
      </c>
      <c r="J9" s="98">
        <f t="shared" si="3"/>
        <v>0</v>
      </c>
      <c r="K9" s="98">
        <f t="shared" si="4"/>
        <v>0</v>
      </c>
      <c r="L9" s="15">
        <f t="shared" si="5"/>
        <v>0</v>
      </c>
      <c r="M9" s="99">
        <v>0</v>
      </c>
      <c r="N9" s="98">
        <v>0</v>
      </c>
      <c r="O9" s="98">
        <v>0</v>
      </c>
      <c r="P9" s="98">
        <v>0</v>
      </c>
      <c r="Q9" s="98">
        <v>0</v>
      </c>
      <c r="R9" s="15">
        <f t="shared" si="6"/>
        <v>0</v>
      </c>
      <c r="S9" s="16">
        <v>0</v>
      </c>
      <c r="T9" s="17">
        <v>0</v>
      </c>
      <c r="U9" s="17">
        <v>0</v>
      </c>
      <c r="V9" s="17">
        <v>0</v>
      </c>
      <c r="W9" s="17">
        <v>0</v>
      </c>
      <c r="X9" s="15">
        <f t="shared" si="7"/>
        <v>0</v>
      </c>
      <c r="Y9" s="18">
        <f>S9*('Labour cost esc'!J$12-1)</f>
        <v>0</v>
      </c>
      <c r="Z9" s="19">
        <f>T9*('Labour cost esc'!K$12-1)</f>
        <v>0</v>
      </c>
      <c r="AA9" s="19">
        <f>U9*('Labour cost esc'!L$12-1)</f>
        <v>0</v>
      </c>
      <c r="AB9" s="19">
        <f>V9*('Labour cost esc'!M$12-1)</f>
        <v>0</v>
      </c>
      <c r="AC9" s="19">
        <f>W9*('Labour cost esc'!N$12-1)</f>
        <v>0</v>
      </c>
      <c r="AD9" s="15">
        <f t="shared" si="8"/>
        <v>0</v>
      </c>
      <c r="AE9" s="18">
        <f t="shared" si="9"/>
        <v>0</v>
      </c>
      <c r="AF9" s="19">
        <f t="shared" si="10"/>
        <v>0</v>
      </c>
      <c r="AG9" s="19">
        <f t="shared" si="11"/>
        <v>0</v>
      </c>
      <c r="AH9" s="19">
        <f t="shared" si="12"/>
        <v>0</v>
      </c>
      <c r="AI9" s="19">
        <f t="shared" si="13"/>
        <v>0</v>
      </c>
      <c r="AJ9" s="20">
        <f t="shared" si="14"/>
        <v>0</v>
      </c>
      <c r="AK9" s="98">
        <f t="shared" si="25"/>
        <v>0</v>
      </c>
      <c r="AL9" s="98">
        <f t="shared" si="26"/>
        <v>0</v>
      </c>
      <c r="AM9" s="98">
        <f t="shared" si="27"/>
        <v>0</v>
      </c>
      <c r="AN9" s="98">
        <f t="shared" si="28"/>
        <v>0</v>
      </c>
      <c r="AO9" s="98">
        <f t="shared" si="29"/>
        <v>0</v>
      </c>
      <c r="AP9" s="15">
        <f t="shared" si="20"/>
        <v>0</v>
      </c>
      <c r="AQ9" s="99">
        <v>0</v>
      </c>
      <c r="AR9" s="98">
        <v>0</v>
      </c>
      <c r="AS9" s="98">
        <v>0</v>
      </c>
      <c r="AT9" s="98">
        <v>0</v>
      </c>
      <c r="AU9" s="98">
        <v>0</v>
      </c>
      <c r="AV9" s="15">
        <f t="shared" si="21"/>
        <v>0</v>
      </c>
      <c r="AW9" s="16">
        <v>0</v>
      </c>
      <c r="AX9" s="17">
        <v>0</v>
      </c>
      <c r="AY9" s="17">
        <v>0</v>
      </c>
      <c r="AZ9" s="17">
        <v>0</v>
      </c>
      <c r="BA9" s="17">
        <v>0</v>
      </c>
      <c r="BB9" s="15">
        <f t="shared" si="22"/>
        <v>0</v>
      </c>
      <c r="BC9" s="16">
        <v>0</v>
      </c>
      <c r="BD9" s="17">
        <v>0</v>
      </c>
      <c r="BE9" s="17">
        <v>0</v>
      </c>
      <c r="BF9" s="17">
        <v>0</v>
      </c>
      <c r="BG9" s="17">
        <v>0</v>
      </c>
      <c r="BH9" s="15">
        <f t="shared" si="23"/>
        <v>0</v>
      </c>
      <c r="BI9" s="16">
        <v>0</v>
      </c>
      <c r="BJ9" s="17">
        <v>0</v>
      </c>
      <c r="BK9" s="17">
        <v>0</v>
      </c>
      <c r="BL9" s="17">
        <v>0</v>
      </c>
      <c r="BM9" s="17">
        <v>-1.712121742320819</v>
      </c>
      <c r="BN9" s="15">
        <f t="shared" si="24"/>
        <v>-1.712121742320819</v>
      </c>
    </row>
    <row r="10" spans="1:66" s="60" customFormat="1" ht="12.75" customHeight="1" x14ac:dyDescent="0.2">
      <c r="A10" s="14" t="s">
        <v>270</v>
      </c>
      <c r="B10" s="14" t="s">
        <v>1068</v>
      </c>
      <c r="C10" s="67" t="s">
        <v>271</v>
      </c>
      <c r="D10" s="14" t="s">
        <v>30</v>
      </c>
      <c r="E10" s="14" t="s">
        <v>36</v>
      </c>
      <c r="F10" s="14" t="s">
        <v>37</v>
      </c>
      <c r="G10" s="98">
        <f t="shared" si="0"/>
        <v>0</v>
      </c>
      <c r="H10" s="98">
        <f t="shared" si="1"/>
        <v>0</v>
      </c>
      <c r="I10" s="98">
        <f t="shared" si="2"/>
        <v>0</v>
      </c>
      <c r="J10" s="98">
        <f t="shared" si="3"/>
        <v>0</v>
      </c>
      <c r="K10" s="98">
        <f t="shared" si="4"/>
        <v>0</v>
      </c>
      <c r="L10" s="15">
        <f t="shared" si="5"/>
        <v>0</v>
      </c>
      <c r="M10" s="99">
        <v>0</v>
      </c>
      <c r="N10" s="98">
        <v>0</v>
      </c>
      <c r="O10" s="98">
        <v>0</v>
      </c>
      <c r="P10" s="98">
        <v>0</v>
      </c>
      <c r="Q10" s="98">
        <v>0</v>
      </c>
      <c r="R10" s="15">
        <f t="shared" si="6"/>
        <v>0</v>
      </c>
      <c r="S10" s="16">
        <v>0</v>
      </c>
      <c r="T10" s="17">
        <v>0</v>
      </c>
      <c r="U10" s="17">
        <v>0</v>
      </c>
      <c r="V10" s="17">
        <v>0</v>
      </c>
      <c r="W10" s="17">
        <v>0</v>
      </c>
      <c r="X10" s="15">
        <f t="shared" si="7"/>
        <v>0</v>
      </c>
      <c r="Y10" s="18">
        <f>S10*('Labour cost esc'!J$12-1)</f>
        <v>0</v>
      </c>
      <c r="Z10" s="19">
        <f>T10*('Labour cost esc'!K$12-1)</f>
        <v>0</v>
      </c>
      <c r="AA10" s="19">
        <f>U10*('Labour cost esc'!L$12-1)</f>
        <v>0</v>
      </c>
      <c r="AB10" s="19">
        <f>V10*('Labour cost esc'!M$12-1)</f>
        <v>0</v>
      </c>
      <c r="AC10" s="19">
        <f>W10*('Labour cost esc'!N$12-1)</f>
        <v>0</v>
      </c>
      <c r="AD10" s="15">
        <f t="shared" si="8"/>
        <v>0</v>
      </c>
      <c r="AE10" s="18">
        <f t="shared" si="9"/>
        <v>0</v>
      </c>
      <c r="AF10" s="19">
        <f t="shared" si="10"/>
        <v>0</v>
      </c>
      <c r="AG10" s="19">
        <f t="shared" si="11"/>
        <v>0</v>
      </c>
      <c r="AH10" s="19">
        <f t="shared" si="12"/>
        <v>0</v>
      </c>
      <c r="AI10" s="19">
        <f t="shared" si="13"/>
        <v>0</v>
      </c>
      <c r="AJ10" s="20">
        <f t="shared" si="14"/>
        <v>0</v>
      </c>
      <c r="AK10" s="98">
        <f t="shared" si="25"/>
        <v>0</v>
      </c>
      <c r="AL10" s="98">
        <f t="shared" si="26"/>
        <v>0</v>
      </c>
      <c r="AM10" s="98">
        <f t="shared" si="27"/>
        <v>0</v>
      </c>
      <c r="AN10" s="98">
        <f t="shared" si="28"/>
        <v>0</v>
      </c>
      <c r="AO10" s="98">
        <f t="shared" si="29"/>
        <v>0</v>
      </c>
      <c r="AP10" s="15">
        <f t="shared" si="20"/>
        <v>0</v>
      </c>
      <c r="AQ10" s="99">
        <v>0</v>
      </c>
      <c r="AR10" s="98">
        <v>0</v>
      </c>
      <c r="AS10" s="98">
        <v>0</v>
      </c>
      <c r="AT10" s="98">
        <v>0</v>
      </c>
      <c r="AU10" s="98">
        <v>0</v>
      </c>
      <c r="AV10" s="15">
        <f t="shared" si="21"/>
        <v>0</v>
      </c>
      <c r="AW10" s="16">
        <v>0</v>
      </c>
      <c r="AX10" s="17">
        <v>0</v>
      </c>
      <c r="AY10" s="17">
        <v>0</v>
      </c>
      <c r="AZ10" s="17">
        <v>0</v>
      </c>
      <c r="BA10" s="17">
        <v>0</v>
      </c>
      <c r="BB10" s="15">
        <f t="shared" si="22"/>
        <v>0</v>
      </c>
      <c r="BC10" s="16">
        <v>0</v>
      </c>
      <c r="BD10" s="17">
        <v>0</v>
      </c>
      <c r="BE10" s="17">
        <v>0</v>
      </c>
      <c r="BF10" s="17">
        <v>0</v>
      </c>
      <c r="BG10" s="17">
        <v>0</v>
      </c>
      <c r="BH10" s="15">
        <f t="shared" si="23"/>
        <v>0</v>
      </c>
      <c r="BI10" s="16">
        <v>-5.0587256454545457</v>
      </c>
      <c r="BJ10" s="17">
        <v>0</v>
      </c>
      <c r="BK10" s="17">
        <v>0</v>
      </c>
      <c r="BL10" s="17">
        <v>0</v>
      </c>
      <c r="BM10" s="17">
        <v>0</v>
      </c>
      <c r="BN10" s="15">
        <f t="shared" si="24"/>
        <v>-5.0587256454545457</v>
      </c>
    </row>
    <row r="11" spans="1:66" s="60" customFormat="1" ht="12.75" customHeight="1" x14ac:dyDescent="0.2">
      <c r="A11" s="14" t="s">
        <v>272</v>
      </c>
      <c r="B11" s="14" t="s">
        <v>1068</v>
      </c>
      <c r="C11" s="67" t="s">
        <v>273</v>
      </c>
      <c r="D11" s="14" t="s">
        <v>30</v>
      </c>
      <c r="E11" s="14" t="s">
        <v>36</v>
      </c>
      <c r="F11" s="14" t="s">
        <v>40</v>
      </c>
      <c r="G11" s="98">
        <f t="shared" si="0"/>
        <v>0</v>
      </c>
      <c r="H11" s="98">
        <f t="shared" si="1"/>
        <v>0</v>
      </c>
      <c r="I11" s="98">
        <f t="shared" si="2"/>
        <v>0</v>
      </c>
      <c r="J11" s="98">
        <f t="shared" si="3"/>
        <v>0</v>
      </c>
      <c r="K11" s="98">
        <f t="shared" si="4"/>
        <v>0</v>
      </c>
      <c r="L11" s="15">
        <f t="shared" si="5"/>
        <v>0</v>
      </c>
      <c r="M11" s="99">
        <v>0</v>
      </c>
      <c r="N11" s="98">
        <v>0</v>
      </c>
      <c r="O11" s="98">
        <v>0</v>
      </c>
      <c r="P11" s="98">
        <v>0</v>
      </c>
      <c r="Q11" s="98">
        <v>0</v>
      </c>
      <c r="R11" s="15">
        <f t="shared" si="6"/>
        <v>0</v>
      </c>
      <c r="S11" s="16">
        <v>0</v>
      </c>
      <c r="T11" s="17">
        <v>0</v>
      </c>
      <c r="U11" s="17">
        <v>0</v>
      </c>
      <c r="V11" s="17">
        <v>0</v>
      </c>
      <c r="W11" s="17">
        <v>0</v>
      </c>
      <c r="X11" s="15">
        <f t="shared" si="7"/>
        <v>0</v>
      </c>
      <c r="Y11" s="18">
        <f>S11*('Labour cost esc'!J$12-1)</f>
        <v>0</v>
      </c>
      <c r="Z11" s="19">
        <f>T11*('Labour cost esc'!K$12-1)</f>
        <v>0</v>
      </c>
      <c r="AA11" s="19">
        <f>U11*('Labour cost esc'!L$12-1)</f>
        <v>0</v>
      </c>
      <c r="AB11" s="19">
        <f>V11*('Labour cost esc'!M$12-1)</f>
        <v>0</v>
      </c>
      <c r="AC11" s="19">
        <f>W11*('Labour cost esc'!N$12-1)</f>
        <v>0</v>
      </c>
      <c r="AD11" s="15">
        <f t="shared" si="8"/>
        <v>0</v>
      </c>
      <c r="AE11" s="18">
        <f t="shared" si="9"/>
        <v>0</v>
      </c>
      <c r="AF11" s="19">
        <f t="shared" si="10"/>
        <v>0</v>
      </c>
      <c r="AG11" s="19">
        <f t="shared" si="11"/>
        <v>0</v>
      </c>
      <c r="AH11" s="19">
        <f t="shared" si="12"/>
        <v>0</v>
      </c>
      <c r="AI11" s="19">
        <f t="shared" si="13"/>
        <v>0</v>
      </c>
      <c r="AJ11" s="20">
        <f t="shared" si="14"/>
        <v>0</v>
      </c>
      <c r="AK11" s="98">
        <f t="shared" si="25"/>
        <v>0</v>
      </c>
      <c r="AL11" s="98">
        <f t="shared" si="26"/>
        <v>0</v>
      </c>
      <c r="AM11" s="98">
        <f t="shared" si="27"/>
        <v>0</v>
      </c>
      <c r="AN11" s="98">
        <f t="shared" si="28"/>
        <v>0</v>
      </c>
      <c r="AO11" s="98">
        <f t="shared" si="29"/>
        <v>0</v>
      </c>
      <c r="AP11" s="15">
        <f t="shared" si="20"/>
        <v>0</v>
      </c>
      <c r="AQ11" s="99">
        <v>0</v>
      </c>
      <c r="AR11" s="98">
        <v>0</v>
      </c>
      <c r="AS11" s="98">
        <v>0</v>
      </c>
      <c r="AT11" s="98">
        <v>0</v>
      </c>
      <c r="AU11" s="98">
        <v>0</v>
      </c>
      <c r="AV11" s="15">
        <f t="shared" si="21"/>
        <v>0</v>
      </c>
      <c r="AW11" s="16">
        <v>0</v>
      </c>
      <c r="AX11" s="17">
        <v>0</v>
      </c>
      <c r="AY11" s="17">
        <v>0</v>
      </c>
      <c r="AZ11" s="17">
        <v>0</v>
      </c>
      <c r="BA11" s="17">
        <v>0</v>
      </c>
      <c r="BB11" s="15">
        <f t="shared" si="22"/>
        <v>0</v>
      </c>
      <c r="BC11" s="16">
        <v>0</v>
      </c>
      <c r="BD11" s="17">
        <v>0</v>
      </c>
      <c r="BE11" s="17">
        <v>0</v>
      </c>
      <c r="BF11" s="17">
        <v>0</v>
      </c>
      <c r="BG11" s="17">
        <v>0</v>
      </c>
      <c r="BH11" s="15">
        <f t="shared" si="23"/>
        <v>0</v>
      </c>
      <c r="BI11" s="16">
        <v>191.62537797583636</v>
      </c>
      <c r="BJ11" s="17">
        <v>63.698458091186438</v>
      </c>
      <c r="BK11" s="17">
        <v>81.272528953935137</v>
      </c>
      <c r="BL11" s="17">
        <v>119.08981864270224</v>
      </c>
      <c r="BM11" s="17">
        <v>0.732995418993174</v>
      </c>
      <c r="BN11" s="15">
        <f t="shared" si="24"/>
        <v>456.41917908265339</v>
      </c>
    </row>
    <row r="12" spans="1:66" s="60" customFormat="1" ht="12.75" customHeight="1" x14ac:dyDescent="0.2">
      <c r="A12" s="14" t="s">
        <v>274</v>
      </c>
      <c r="B12" s="14" t="s">
        <v>1068</v>
      </c>
      <c r="C12" s="67" t="s">
        <v>275</v>
      </c>
      <c r="D12" s="14" t="s">
        <v>30</v>
      </c>
      <c r="E12" s="14" t="s">
        <v>36</v>
      </c>
      <c r="F12" s="14" t="s">
        <v>37</v>
      </c>
      <c r="G12" s="98">
        <f t="shared" si="0"/>
        <v>0</v>
      </c>
      <c r="H12" s="98">
        <f t="shared" si="1"/>
        <v>0</v>
      </c>
      <c r="I12" s="98">
        <f t="shared" si="2"/>
        <v>0</v>
      </c>
      <c r="J12" s="98">
        <f t="shared" si="3"/>
        <v>0</v>
      </c>
      <c r="K12" s="98">
        <f t="shared" si="4"/>
        <v>0</v>
      </c>
      <c r="L12" s="15">
        <f t="shared" si="5"/>
        <v>0</v>
      </c>
      <c r="M12" s="99">
        <v>0</v>
      </c>
      <c r="N12" s="98">
        <v>0</v>
      </c>
      <c r="O12" s="98">
        <v>0</v>
      </c>
      <c r="P12" s="98">
        <v>0</v>
      </c>
      <c r="Q12" s="98">
        <v>0</v>
      </c>
      <c r="R12" s="15">
        <f t="shared" si="6"/>
        <v>0</v>
      </c>
      <c r="S12" s="16">
        <v>0</v>
      </c>
      <c r="T12" s="17">
        <v>0</v>
      </c>
      <c r="U12" s="17">
        <v>0</v>
      </c>
      <c r="V12" s="17">
        <v>0</v>
      </c>
      <c r="W12" s="17">
        <v>0</v>
      </c>
      <c r="X12" s="15">
        <f t="shared" si="7"/>
        <v>0</v>
      </c>
      <c r="Y12" s="18">
        <f>S12*('Labour cost esc'!J$12-1)</f>
        <v>0</v>
      </c>
      <c r="Z12" s="19">
        <f>T12*('Labour cost esc'!K$12-1)</f>
        <v>0</v>
      </c>
      <c r="AA12" s="19">
        <f>U12*('Labour cost esc'!L$12-1)</f>
        <v>0</v>
      </c>
      <c r="AB12" s="19">
        <f>V12*('Labour cost esc'!M$12-1)</f>
        <v>0</v>
      </c>
      <c r="AC12" s="19">
        <f>W12*('Labour cost esc'!N$12-1)</f>
        <v>0</v>
      </c>
      <c r="AD12" s="15">
        <f t="shared" si="8"/>
        <v>0</v>
      </c>
      <c r="AE12" s="18">
        <f t="shared" si="9"/>
        <v>0</v>
      </c>
      <c r="AF12" s="19">
        <f t="shared" si="10"/>
        <v>0</v>
      </c>
      <c r="AG12" s="19">
        <f t="shared" si="11"/>
        <v>0</v>
      </c>
      <c r="AH12" s="19">
        <f t="shared" si="12"/>
        <v>0</v>
      </c>
      <c r="AI12" s="19">
        <f t="shared" si="13"/>
        <v>0</v>
      </c>
      <c r="AJ12" s="20">
        <f t="shared" si="14"/>
        <v>0</v>
      </c>
      <c r="AK12" s="98">
        <f t="shared" si="25"/>
        <v>0</v>
      </c>
      <c r="AL12" s="98">
        <f t="shared" si="26"/>
        <v>0</v>
      </c>
      <c r="AM12" s="98">
        <f t="shared" si="27"/>
        <v>0</v>
      </c>
      <c r="AN12" s="98">
        <f t="shared" si="28"/>
        <v>0</v>
      </c>
      <c r="AO12" s="98">
        <f t="shared" si="29"/>
        <v>0</v>
      </c>
      <c r="AP12" s="15">
        <f t="shared" si="20"/>
        <v>0</v>
      </c>
      <c r="AQ12" s="99">
        <v>0</v>
      </c>
      <c r="AR12" s="98">
        <v>0</v>
      </c>
      <c r="AS12" s="98">
        <v>0</v>
      </c>
      <c r="AT12" s="98">
        <v>0</v>
      </c>
      <c r="AU12" s="98">
        <v>0</v>
      </c>
      <c r="AV12" s="15">
        <f t="shared" si="21"/>
        <v>0</v>
      </c>
      <c r="AW12" s="16">
        <v>0</v>
      </c>
      <c r="AX12" s="17">
        <v>0</v>
      </c>
      <c r="AY12" s="17">
        <v>0</v>
      </c>
      <c r="AZ12" s="17">
        <v>0</v>
      </c>
      <c r="BA12" s="17">
        <v>0</v>
      </c>
      <c r="BB12" s="15">
        <f t="shared" si="22"/>
        <v>0</v>
      </c>
      <c r="BC12" s="16">
        <v>0</v>
      </c>
      <c r="BD12" s="17">
        <v>0</v>
      </c>
      <c r="BE12" s="17">
        <v>0</v>
      </c>
      <c r="BF12" s="17">
        <v>0</v>
      </c>
      <c r="BG12" s="17">
        <v>0</v>
      </c>
      <c r="BH12" s="15">
        <f t="shared" si="23"/>
        <v>0</v>
      </c>
      <c r="BI12" s="16">
        <v>0</v>
      </c>
      <c r="BJ12" s="17">
        <v>-0.17190122033898306</v>
      </c>
      <c r="BK12" s="17">
        <v>0</v>
      </c>
      <c r="BL12" s="17">
        <v>0</v>
      </c>
      <c r="BM12" s="17">
        <v>0</v>
      </c>
      <c r="BN12" s="15">
        <f t="shared" si="24"/>
        <v>-0.17190122033898306</v>
      </c>
    </row>
    <row r="13" spans="1:66" s="60" customFormat="1" ht="12.75" customHeight="1" x14ac:dyDescent="0.2">
      <c r="A13" s="14" t="s">
        <v>276</v>
      </c>
      <c r="B13" s="14" t="s">
        <v>1068</v>
      </c>
      <c r="C13" s="67" t="s">
        <v>277</v>
      </c>
      <c r="D13" s="14" t="s">
        <v>30</v>
      </c>
      <c r="E13" s="14" t="s">
        <v>36</v>
      </c>
      <c r="F13" s="14" t="s">
        <v>32</v>
      </c>
      <c r="G13" s="98">
        <f t="shared" si="0"/>
        <v>0</v>
      </c>
      <c r="H13" s="98">
        <f t="shared" si="1"/>
        <v>0</v>
      </c>
      <c r="I13" s="98">
        <f t="shared" si="2"/>
        <v>0</v>
      </c>
      <c r="J13" s="98">
        <f t="shared" si="3"/>
        <v>0</v>
      </c>
      <c r="K13" s="98">
        <f t="shared" si="4"/>
        <v>0</v>
      </c>
      <c r="L13" s="15">
        <f t="shared" si="5"/>
        <v>0</v>
      </c>
      <c r="M13" s="99">
        <v>0</v>
      </c>
      <c r="N13" s="98">
        <v>0</v>
      </c>
      <c r="O13" s="98">
        <v>0</v>
      </c>
      <c r="P13" s="98">
        <v>0</v>
      </c>
      <c r="Q13" s="98">
        <v>0</v>
      </c>
      <c r="R13" s="15">
        <f t="shared" si="6"/>
        <v>0</v>
      </c>
      <c r="S13" s="16">
        <v>0</v>
      </c>
      <c r="T13" s="17">
        <v>0</v>
      </c>
      <c r="U13" s="17">
        <v>0</v>
      </c>
      <c r="V13" s="17">
        <v>0</v>
      </c>
      <c r="W13" s="17">
        <v>0</v>
      </c>
      <c r="X13" s="15">
        <f t="shared" si="7"/>
        <v>0</v>
      </c>
      <c r="Y13" s="18">
        <f>S13*('Labour cost esc'!J$12-1)</f>
        <v>0</v>
      </c>
      <c r="Z13" s="19">
        <f>T13*('Labour cost esc'!K$12-1)</f>
        <v>0</v>
      </c>
      <c r="AA13" s="19">
        <f>U13*('Labour cost esc'!L$12-1)</f>
        <v>0</v>
      </c>
      <c r="AB13" s="19">
        <f>V13*('Labour cost esc'!M$12-1)</f>
        <v>0</v>
      </c>
      <c r="AC13" s="19">
        <f>W13*('Labour cost esc'!N$12-1)</f>
        <v>0</v>
      </c>
      <c r="AD13" s="15">
        <f t="shared" si="8"/>
        <v>0</v>
      </c>
      <c r="AE13" s="18">
        <f t="shared" si="9"/>
        <v>0</v>
      </c>
      <c r="AF13" s="19">
        <f t="shared" si="10"/>
        <v>0</v>
      </c>
      <c r="AG13" s="19">
        <f t="shared" si="11"/>
        <v>0</v>
      </c>
      <c r="AH13" s="19">
        <f t="shared" si="12"/>
        <v>0</v>
      </c>
      <c r="AI13" s="19">
        <f t="shared" si="13"/>
        <v>0</v>
      </c>
      <c r="AJ13" s="20">
        <f t="shared" si="14"/>
        <v>0</v>
      </c>
      <c r="AK13" s="98">
        <f t="shared" si="25"/>
        <v>0</v>
      </c>
      <c r="AL13" s="98">
        <f t="shared" si="26"/>
        <v>0</v>
      </c>
      <c r="AM13" s="98">
        <f t="shared" si="27"/>
        <v>0</v>
      </c>
      <c r="AN13" s="98">
        <f t="shared" si="28"/>
        <v>0</v>
      </c>
      <c r="AO13" s="98">
        <f t="shared" si="29"/>
        <v>0</v>
      </c>
      <c r="AP13" s="15">
        <f t="shared" si="20"/>
        <v>0</v>
      </c>
      <c r="AQ13" s="99">
        <v>0</v>
      </c>
      <c r="AR13" s="98">
        <v>0</v>
      </c>
      <c r="AS13" s="98">
        <v>0</v>
      </c>
      <c r="AT13" s="98">
        <v>0</v>
      </c>
      <c r="AU13" s="98">
        <v>0</v>
      </c>
      <c r="AV13" s="15">
        <f t="shared" si="21"/>
        <v>0</v>
      </c>
      <c r="AW13" s="16">
        <v>0</v>
      </c>
      <c r="AX13" s="17">
        <v>0</v>
      </c>
      <c r="AY13" s="17">
        <v>0</v>
      </c>
      <c r="AZ13" s="17">
        <v>0</v>
      </c>
      <c r="BA13" s="17">
        <v>0</v>
      </c>
      <c r="BB13" s="15">
        <f t="shared" si="22"/>
        <v>0</v>
      </c>
      <c r="BC13" s="16">
        <v>0</v>
      </c>
      <c r="BD13" s="17">
        <v>0</v>
      </c>
      <c r="BE13" s="17">
        <v>0</v>
      </c>
      <c r="BF13" s="17">
        <v>0</v>
      </c>
      <c r="BG13" s="17">
        <v>0</v>
      </c>
      <c r="BH13" s="15">
        <f t="shared" si="23"/>
        <v>0</v>
      </c>
      <c r="BI13" s="16">
        <v>113.15395607007274</v>
      </c>
      <c r="BJ13" s="17">
        <v>0</v>
      </c>
      <c r="BK13" s="17">
        <v>0</v>
      </c>
      <c r="BL13" s="17">
        <v>0</v>
      </c>
      <c r="BM13" s="17">
        <v>0</v>
      </c>
      <c r="BN13" s="15">
        <f t="shared" si="24"/>
        <v>113.15395607007274</v>
      </c>
    </row>
    <row r="14" spans="1:66" s="60" customFormat="1" ht="12.75" customHeight="1" x14ac:dyDescent="0.2">
      <c r="A14" s="14" t="s">
        <v>278</v>
      </c>
      <c r="B14" s="14" t="s">
        <v>1068</v>
      </c>
      <c r="C14" s="67" t="s">
        <v>279</v>
      </c>
      <c r="D14" s="14" t="s">
        <v>30</v>
      </c>
      <c r="E14" s="14" t="s">
        <v>39</v>
      </c>
      <c r="F14" s="14" t="s">
        <v>37</v>
      </c>
      <c r="G14" s="98">
        <f t="shared" si="0"/>
        <v>0</v>
      </c>
      <c r="H14" s="98">
        <f t="shared" si="1"/>
        <v>0</v>
      </c>
      <c r="I14" s="98">
        <f t="shared" si="2"/>
        <v>0</v>
      </c>
      <c r="J14" s="98">
        <f t="shared" si="3"/>
        <v>0</v>
      </c>
      <c r="K14" s="98">
        <f t="shared" si="4"/>
        <v>0</v>
      </c>
      <c r="L14" s="15">
        <f t="shared" si="5"/>
        <v>0</v>
      </c>
      <c r="M14" s="99">
        <v>0</v>
      </c>
      <c r="N14" s="98">
        <v>0</v>
      </c>
      <c r="O14" s="98">
        <v>0</v>
      </c>
      <c r="P14" s="98">
        <v>0</v>
      </c>
      <c r="Q14" s="98">
        <v>0</v>
      </c>
      <c r="R14" s="15">
        <f t="shared" si="6"/>
        <v>0</v>
      </c>
      <c r="S14" s="16">
        <v>0</v>
      </c>
      <c r="T14" s="17">
        <v>0</v>
      </c>
      <c r="U14" s="17">
        <v>0</v>
      </c>
      <c r="V14" s="17">
        <v>0</v>
      </c>
      <c r="W14" s="17">
        <v>0</v>
      </c>
      <c r="X14" s="15">
        <f t="shared" si="7"/>
        <v>0</v>
      </c>
      <c r="Y14" s="18">
        <f>S14*('Labour cost esc'!J$12-1)</f>
        <v>0</v>
      </c>
      <c r="Z14" s="19">
        <f>T14*('Labour cost esc'!K$12-1)</f>
        <v>0</v>
      </c>
      <c r="AA14" s="19">
        <f>U14*('Labour cost esc'!L$12-1)</f>
        <v>0</v>
      </c>
      <c r="AB14" s="19">
        <f>V14*('Labour cost esc'!M$12-1)</f>
        <v>0</v>
      </c>
      <c r="AC14" s="19">
        <f>W14*('Labour cost esc'!N$12-1)</f>
        <v>0</v>
      </c>
      <c r="AD14" s="15">
        <f t="shared" si="8"/>
        <v>0</v>
      </c>
      <c r="AE14" s="18">
        <f t="shared" si="9"/>
        <v>0</v>
      </c>
      <c r="AF14" s="19">
        <f t="shared" si="10"/>
        <v>0</v>
      </c>
      <c r="AG14" s="19">
        <f t="shared" si="11"/>
        <v>0</v>
      </c>
      <c r="AH14" s="19">
        <f t="shared" si="12"/>
        <v>0</v>
      </c>
      <c r="AI14" s="19">
        <f t="shared" si="13"/>
        <v>0</v>
      </c>
      <c r="AJ14" s="20">
        <f t="shared" si="14"/>
        <v>0</v>
      </c>
      <c r="AK14" s="98">
        <f t="shared" si="25"/>
        <v>0</v>
      </c>
      <c r="AL14" s="98">
        <f t="shared" si="26"/>
        <v>0</v>
      </c>
      <c r="AM14" s="98">
        <f t="shared" si="27"/>
        <v>0</v>
      </c>
      <c r="AN14" s="98">
        <f t="shared" si="28"/>
        <v>0</v>
      </c>
      <c r="AO14" s="98">
        <f t="shared" si="29"/>
        <v>0</v>
      </c>
      <c r="AP14" s="15">
        <f t="shared" si="20"/>
        <v>0</v>
      </c>
      <c r="AQ14" s="99">
        <v>0</v>
      </c>
      <c r="AR14" s="98">
        <v>0</v>
      </c>
      <c r="AS14" s="98">
        <v>0</v>
      </c>
      <c r="AT14" s="98">
        <v>0</v>
      </c>
      <c r="AU14" s="98">
        <v>0</v>
      </c>
      <c r="AV14" s="15">
        <f t="shared" si="21"/>
        <v>0</v>
      </c>
      <c r="AW14" s="16">
        <v>0</v>
      </c>
      <c r="AX14" s="17">
        <v>0</v>
      </c>
      <c r="AY14" s="17">
        <v>0</v>
      </c>
      <c r="AZ14" s="17">
        <v>0</v>
      </c>
      <c r="BA14" s="17">
        <v>0</v>
      </c>
      <c r="BB14" s="15">
        <f t="shared" si="22"/>
        <v>0</v>
      </c>
      <c r="BC14" s="16">
        <v>0</v>
      </c>
      <c r="BD14" s="17">
        <v>0</v>
      </c>
      <c r="BE14" s="17">
        <v>0</v>
      </c>
      <c r="BF14" s="17">
        <v>0</v>
      </c>
      <c r="BG14" s="17">
        <v>0</v>
      </c>
      <c r="BH14" s="15">
        <f t="shared" si="23"/>
        <v>0</v>
      </c>
      <c r="BI14" s="16">
        <v>26.085759921818184</v>
      </c>
      <c r="BJ14" s="17">
        <v>225.15794986881357</v>
      </c>
      <c r="BK14" s="17">
        <v>0</v>
      </c>
      <c r="BL14" s="17">
        <v>0</v>
      </c>
      <c r="BM14" s="17">
        <v>0</v>
      </c>
      <c r="BN14" s="15">
        <f t="shared" si="24"/>
        <v>251.24370979063175</v>
      </c>
    </row>
    <row r="15" spans="1:66" s="60" customFormat="1" ht="12.75" customHeight="1" x14ac:dyDescent="0.2">
      <c r="A15" s="14" t="s">
        <v>280</v>
      </c>
      <c r="B15" s="14" t="s">
        <v>1068</v>
      </c>
      <c r="C15" s="67" t="s">
        <v>281</v>
      </c>
      <c r="D15" s="14" t="s">
        <v>30</v>
      </c>
      <c r="E15" s="14" t="s">
        <v>39</v>
      </c>
      <c r="F15" s="14" t="s">
        <v>37</v>
      </c>
      <c r="G15" s="98">
        <f t="shared" si="0"/>
        <v>0</v>
      </c>
      <c r="H15" s="98">
        <f t="shared" si="1"/>
        <v>0</v>
      </c>
      <c r="I15" s="98">
        <f t="shared" si="2"/>
        <v>0</v>
      </c>
      <c r="J15" s="98">
        <f t="shared" si="3"/>
        <v>0</v>
      </c>
      <c r="K15" s="98">
        <f t="shared" si="4"/>
        <v>0</v>
      </c>
      <c r="L15" s="15">
        <f t="shared" si="5"/>
        <v>0</v>
      </c>
      <c r="M15" s="99">
        <v>0</v>
      </c>
      <c r="N15" s="98">
        <v>0</v>
      </c>
      <c r="O15" s="98">
        <v>0</v>
      </c>
      <c r="P15" s="98">
        <v>0</v>
      </c>
      <c r="Q15" s="98">
        <v>0</v>
      </c>
      <c r="R15" s="15">
        <f t="shared" si="6"/>
        <v>0</v>
      </c>
      <c r="S15" s="16">
        <v>0</v>
      </c>
      <c r="T15" s="17">
        <v>0</v>
      </c>
      <c r="U15" s="17">
        <v>0</v>
      </c>
      <c r="V15" s="17">
        <v>0</v>
      </c>
      <c r="W15" s="17">
        <v>0</v>
      </c>
      <c r="X15" s="15">
        <f t="shared" si="7"/>
        <v>0</v>
      </c>
      <c r="Y15" s="18">
        <f>S15*('Labour cost esc'!J$12-1)</f>
        <v>0</v>
      </c>
      <c r="Z15" s="19">
        <f>T15*('Labour cost esc'!K$12-1)</f>
        <v>0</v>
      </c>
      <c r="AA15" s="19">
        <f>U15*('Labour cost esc'!L$12-1)</f>
        <v>0</v>
      </c>
      <c r="AB15" s="19">
        <f>V15*('Labour cost esc'!M$12-1)</f>
        <v>0</v>
      </c>
      <c r="AC15" s="19">
        <f>W15*('Labour cost esc'!N$12-1)</f>
        <v>0</v>
      </c>
      <c r="AD15" s="15">
        <f t="shared" si="8"/>
        <v>0</v>
      </c>
      <c r="AE15" s="18">
        <f t="shared" si="9"/>
        <v>0</v>
      </c>
      <c r="AF15" s="19">
        <f t="shared" si="10"/>
        <v>0</v>
      </c>
      <c r="AG15" s="19">
        <f t="shared" si="11"/>
        <v>0</v>
      </c>
      <c r="AH15" s="19">
        <f t="shared" si="12"/>
        <v>0</v>
      </c>
      <c r="AI15" s="19">
        <f t="shared" si="13"/>
        <v>0</v>
      </c>
      <c r="AJ15" s="20">
        <f t="shared" si="14"/>
        <v>0</v>
      </c>
      <c r="AK15" s="98">
        <f t="shared" si="25"/>
        <v>0</v>
      </c>
      <c r="AL15" s="98">
        <f t="shared" si="26"/>
        <v>0</v>
      </c>
      <c r="AM15" s="98">
        <f t="shared" si="27"/>
        <v>0</v>
      </c>
      <c r="AN15" s="98">
        <f t="shared" si="28"/>
        <v>0</v>
      </c>
      <c r="AO15" s="98">
        <f t="shared" si="29"/>
        <v>0</v>
      </c>
      <c r="AP15" s="15">
        <f t="shared" si="20"/>
        <v>0</v>
      </c>
      <c r="AQ15" s="99">
        <v>0</v>
      </c>
      <c r="AR15" s="98">
        <v>0</v>
      </c>
      <c r="AS15" s="98">
        <v>0</v>
      </c>
      <c r="AT15" s="98">
        <v>0</v>
      </c>
      <c r="AU15" s="98">
        <v>0</v>
      </c>
      <c r="AV15" s="15">
        <f t="shared" si="21"/>
        <v>0</v>
      </c>
      <c r="AW15" s="16">
        <v>0</v>
      </c>
      <c r="AX15" s="17">
        <v>0</v>
      </c>
      <c r="AY15" s="17">
        <v>352.62131274000012</v>
      </c>
      <c r="AZ15" s="17">
        <v>3.82479999999997</v>
      </c>
      <c r="BA15" s="17">
        <v>353.81400000000002</v>
      </c>
      <c r="BB15" s="15">
        <f t="shared" si="22"/>
        <v>710.26011274000007</v>
      </c>
      <c r="BC15" s="16">
        <v>0</v>
      </c>
      <c r="BD15" s="17">
        <v>304.79702525933726</v>
      </c>
      <c r="BE15" s="17">
        <v>0</v>
      </c>
      <c r="BF15" s="17">
        <v>0</v>
      </c>
      <c r="BG15" s="17">
        <v>305.41266996520773</v>
      </c>
      <c r="BH15" s="15">
        <f t="shared" si="23"/>
        <v>610.20969522454493</v>
      </c>
      <c r="BI15" s="16">
        <v>295.08274080098181</v>
      </c>
      <c r="BJ15" s="17">
        <v>0</v>
      </c>
      <c r="BK15" s="17">
        <v>0</v>
      </c>
      <c r="BL15" s="17">
        <v>556.93967947528392</v>
      </c>
      <c r="BM15" s="17">
        <v>7.0974654525768006</v>
      </c>
      <c r="BN15" s="15">
        <f t="shared" si="24"/>
        <v>859.11988572884252</v>
      </c>
    </row>
    <row r="16" spans="1:66" s="60" customFormat="1" ht="12.75" customHeight="1" x14ac:dyDescent="0.2">
      <c r="A16" s="14" t="s">
        <v>282</v>
      </c>
      <c r="B16" s="14" t="s">
        <v>1068</v>
      </c>
      <c r="C16" s="67" t="s">
        <v>283</v>
      </c>
      <c r="D16" s="14" t="s">
        <v>30</v>
      </c>
      <c r="E16" s="14" t="s">
        <v>39</v>
      </c>
      <c r="F16" s="14" t="s">
        <v>37</v>
      </c>
      <c r="G16" s="98">
        <f t="shared" si="0"/>
        <v>0</v>
      </c>
      <c r="H16" s="98">
        <f t="shared" si="1"/>
        <v>0</v>
      </c>
      <c r="I16" s="98">
        <f t="shared" si="2"/>
        <v>0</v>
      </c>
      <c r="J16" s="98">
        <f t="shared" si="3"/>
        <v>0</v>
      </c>
      <c r="K16" s="98">
        <f t="shared" si="4"/>
        <v>0</v>
      </c>
      <c r="L16" s="15">
        <f t="shared" si="5"/>
        <v>0</v>
      </c>
      <c r="M16" s="99">
        <v>0</v>
      </c>
      <c r="N16" s="98">
        <v>0</v>
      </c>
      <c r="O16" s="98">
        <v>0</v>
      </c>
      <c r="P16" s="98">
        <v>0</v>
      </c>
      <c r="Q16" s="98">
        <v>0</v>
      </c>
      <c r="R16" s="15">
        <f t="shared" si="6"/>
        <v>0</v>
      </c>
      <c r="S16" s="16">
        <v>0</v>
      </c>
      <c r="T16" s="17">
        <v>0</v>
      </c>
      <c r="U16" s="17">
        <v>0</v>
      </c>
      <c r="V16" s="17">
        <v>0</v>
      </c>
      <c r="W16" s="17">
        <v>0</v>
      </c>
      <c r="X16" s="15">
        <f t="shared" si="7"/>
        <v>0</v>
      </c>
      <c r="Y16" s="18">
        <f>S16*('Labour cost esc'!J$12-1)</f>
        <v>0</v>
      </c>
      <c r="Z16" s="19">
        <f>T16*('Labour cost esc'!K$12-1)</f>
        <v>0</v>
      </c>
      <c r="AA16" s="19">
        <f>U16*('Labour cost esc'!L$12-1)</f>
        <v>0</v>
      </c>
      <c r="AB16" s="19">
        <f>V16*('Labour cost esc'!M$12-1)</f>
        <v>0</v>
      </c>
      <c r="AC16" s="19">
        <f>W16*('Labour cost esc'!N$12-1)</f>
        <v>0</v>
      </c>
      <c r="AD16" s="15">
        <f t="shared" si="8"/>
        <v>0</v>
      </c>
      <c r="AE16" s="18">
        <f t="shared" si="9"/>
        <v>0</v>
      </c>
      <c r="AF16" s="19">
        <f t="shared" si="10"/>
        <v>0</v>
      </c>
      <c r="AG16" s="19">
        <f t="shared" si="11"/>
        <v>0</v>
      </c>
      <c r="AH16" s="19">
        <f t="shared" si="12"/>
        <v>0</v>
      </c>
      <c r="AI16" s="19">
        <f t="shared" si="13"/>
        <v>0</v>
      </c>
      <c r="AJ16" s="20">
        <f t="shared" si="14"/>
        <v>0</v>
      </c>
      <c r="AK16" s="98">
        <f t="shared" si="25"/>
        <v>0</v>
      </c>
      <c r="AL16" s="98">
        <f t="shared" si="26"/>
        <v>0</v>
      </c>
      <c r="AM16" s="98">
        <f t="shared" si="27"/>
        <v>0</v>
      </c>
      <c r="AN16" s="98">
        <f t="shared" si="28"/>
        <v>0</v>
      </c>
      <c r="AO16" s="98">
        <f t="shared" si="29"/>
        <v>0</v>
      </c>
      <c r="AP16" s="15">
        <f t="shared" si="20"/>
        <v>0</v>
      </c>
      <c r="AQ16" s="99">
        <v>0</v>
      </c>
      <c r="AR16" s="98">
        <v>0</v>
      </c>
      <c r="AS16" s="98">
        <v>0</v>
      </c>
      <c r="AT16" s="98">
        <v>0</v>
      </c>
      <c r="AU16" s="98">
        <v>0</v>
      </c>
      <c r="AV16" s="15">
        <f t="shared" si="21"/>
        <v>0</v>
      </c>
      <c r="AW16" s="16">
        <v>-6.1784036784831534E-2</v>
      </c>
      <c r="AX16" s="17">
        <v>0</v>
      </c>
      <c r="AY16" s="17">
        <v>0</v>
      </c>
      <c r="AZ16" s="17">
        <v>0</v>
      </c>
      <c r="BA16" s="17">
        <v>0</v>
      </c>
      <c r="BB16" s="15">
        <f t="shared" si="22"/>
        <v>-6.1784036784831534E-2</v>
      </c>
      <c r="BC16" s="16">
        <v>0</v>
      </c>
      <c r="BD16" s="17">
        <v>0</v>
      </c>
      <c r="BE16" s="17">
        <v>0</v>
      </c>
      <c r="BF16" s="17">
        <v>0</v>
      </c>
      <c r="BG16" s="17">
        <v>0</v>
      </c>
      <c r="BH16" s="15">
        <f t="shared" si="23"/>
        <v>0</v>
      </c>
      <c r="BI16" s="16">
        <v>80.153622731127285</v>
      </c>
      <c r="BJ16" s="17">
        <v>291.2710221884746</v>
      </c>
      <c r="BK16" s="17">
        <v>0</v>
      </c>
      <c r="BL16" s="17">
        <v>0</v>
      </c>
      <c r="BM16" s="17">
        <v>462.84966601233788</v>
      </c>
      <c r="BN16" s="15">
        <f t="shared" si="24"/>
        <v>834.27431093193968</v>
      </c>
    </row>
    <row r="17" spans="1:66" s="60" customFormat="1" ht="12.75" customHeight="1" x14ac:dyDescent="0.2">
      <c r="A17" s="14" t="s">
        <v>284</v>
      </c>
      <c r="B17" s="14" t="s">
        <v>1068</v>
      </c>
      <c r="C17" s="67" t="s">
        <v>285</v>
      </c>
      <c r="D17" s="14" t="s">
        <v>30</v>
      </c>
      <c r="E17" s="14" t="s">
        <v>39</v>
      </c>
      <c r="F17" s="14" t="s">
        <v>40</v>
      </c>
      <c r="G17" s="98">
        <f t="shared" si="0"/>
        <v>0</v>
      </c>
      <c r="H17" s="98">
        <f t="shared" si="1"/>
        <v>0</v>
      </c>
      <c r="I17" s="98">
        <f t="shared" si="2"/>
        <v>0</v>
      </c>
      <c r="J17" s="98">
        <f t="shared" si="3"/>
        <v>0</v>
      </c>
      <c r="K17" s="98">
        <f t="shared" si="4"/>
        <v>0</v>
      </c>
      <c r="L17" s="15">
        <f t="shared" si="5"/>
        <v>0</v>
      </c>
      <c r="M17" s="99">
        <v>0</v>
      </c>
      <c r="N17" s="98">
        <v>0</v>
      </c>
      <c r="O17" s="98">
        <v>0</v>
      </c>
      <c r="P17" s="98">
        <v>0</v>
      </c>
      <c r="Q17" s="98">
        <v>0</v>
      </c>
      <c r="R17" s="15">
        <f t="shared" si="6"/>
        <v>0</v>
      </c>
      <c r="S17" s="16">
        <v>0</v>
      </c>
      <c r="T17" s="17">
        <v>0</v>
      </c>
      <c r="U17" s="17">
        <v>0</v>
      </c>
      <c r="V17" s="17">
        <v>0</v>
      </c>
      <c r="W17" s="17">
        <v>0</v>
      </c>
      <c r="X17" s="15">
        <f t="shared" si="7"/>
        <v>0</v>
      </c>
      <c r="Y17" s="18">
        <f>S17*('Labour cost esc'!J$12-1)</f>
        <v>0</v>
      </c>
      <c r="Z17" s="19">
        <f>T17*('Labour cost esc'!K$12-1)</f>
        <v>0</v>
      </c>
      <c r="AA17" s="19">
        <f>U17*('Labour cost esc'!L$12-1)</f>
        <v>0</v>
      </c>
      <c r="AB17" s="19">
        <f>V17*('Labour cost esc'!M$12-1)</f>
        <v>0</v>
      </c>
      <c r="AC17" s="19">
        <f>W17*('Labour cost esc'!N$12-1)</f>
        <v>0</v>
      </c>
      <c r="AD17" s="15">
        <f t="shared" si="8"/>
        <v>0</v>
      </c>
      <c r="AE17" s="18">
        <f t="shared" si="9"/>
        <v>0</v>
      </c>
      <c r="AF17" s="19">
        <f t="shared" si="10"/>
        <v>0</v>
      </c>
      <c r="AG17" s="19">
        <f t="shared" si="11"/>
        <v>0</v>
      </c>
      <c r="AH17" s="19">
        <f t="shared" si="12"/>
        <v>0</v>
      </c>
      <c r="AI17" s="19">
        <f t="shared" si="13"/>
        <v>0</v>
      </c>
      <c r="AJ17" s="20">
        <f t="shared" si="14"/>
        <v>0</v>
      </c>
      <c r="AK17" s="98">
        <f t="shared" si="25"/>
        <v>0</v>
      </c>
      <c r="AL17" s="98">
        <f t="shared" si="26"/>
        <v>0</v>
      </c>
      <c r="AM17" s="98">
        <f t="shared" si="27"/>
        <v>0</v>
      </c>
      <c r="AN17" s="98">
        <f t="shared" si="28"/>
        <v>0</v>
      </c>
      <c r="AO17" s="98">
        <f t="shared" si="29"/>
        <v>0</v>
      </c>
      <c r="AP17" s="15">
        <f t="shared" si="20"/>
        <v>0</v>
      </c>
      <c r="AQ17" s="99">
        <v>0</v>
      </c>
      <c r="AR17" s="98">
        <v>0</v>
      </c>
      <c r="AS17" s="98">
        <v>0</v>
      </c>
      <c r="AT17" s="98">
        <v>0</v>
      </c>
      <c r="AU17" s="98">
        <v>0</v>
      </c>
      <c r="AV17" s="15">
        <f t="shared" si="21"/>
        <v>0</v>
      </c>
      <c r="AW17" s="16">
        <v>0</v>
      </c>
      <c r="AX17" s="17">
        <v>0</v>
      </c>
      <c r="AY17" s="17">
        <v>0</v>
      </c>
      <c r="AZ17" s="17">
        <v>0</v>
      </c>
      <c r="BA17" s="17">
        <v>0</v>
      </c>
      <c r="BB17" s="15">
        <f t="shared" si="22"/>
        <v>0</v>
      </c>
      <c r="BC17" s="16">
        <v>0</v>
      </c>
      <c r="BD17" s="17">
        <v>0</v>
      </c>
      <c r="BE17" s="17">
        <v>0</v>
      </c>
      <c r="BF17" s="17">
        <v>0</v>
      </c>
      <c r="BG17" s="17">
        <v>0</v>
      </c>
      <c r="BH17" s="15">
        <f t="shared" si="23"/>
        <v>0</v>
      </c>
      <c r="BI17" s="16">
        <v>16.2038027826</v>
      </c>
      <c r="BJ17" s="17">
        <v>0</v>
      </c>
      <c r="BK17" s="17">
        <v>0</v>
      </c>
      <c r="BL17" s="17">
        <v>0</v>
      </c>
      <c r="BM17" s="17">
        <v>0</v>
      </c>
      <c r="BN17" s="15">
        <f t="shared" si="24"/>
        <v>16.2038027826</v>
      </c>
    </row>
    <row r="18" spans="1:66" s="60" customFormat="1" ht="12.75" customHeight="1" x14ac:dyDescent="0.2">
      <c r="A18" s="14" t="s">
        <v>286</v>
      </c>
      <c r="B18" s="14" t="s">
        <v>1068</v>
      </c>
      <c r="C18" s="67" t="s">
        <v>287</v>
      </c>
      <c r="D18" s="14" t="s">
        <v>30</v>
      </c>
      <c r="E18" s="14" t="s">
        <v>36</v>
      </c>
      <c r="F18" s="14" t="s">
        <v>32</v>
      </c>
      <c r="G18" s="98">
        <f t="shared" si="0"/>
        <v>0</v>
      </c>
      <c r="H18" s="98">
        <f t="shared" si="1"/>
        <v>0</v>
      </c>
      <c r="I18" s="98">
        <f t="shared" si="2"/>
        <v>0</v>
      </c>
      <c r="J18" s="98">
        <f t="shared" si="3"/>
        <v>0</v>
      </c>
      <c r="K18" s="98">
        <f t="shared" si="4"/>
        <v>0</v>
      </c>
      <c r="L18" s="15">
        <f t="shared" si="5"/>
        <v>0</v>
      </c>
      <c r="M18" s="99">
        <v>0</v>
      </c>
      <c r="N18" s="98">
        <v>0</v>
      </c>
      <c r="O18" s="98">
        <v>0</v>
      </c>
      <c r="P18" s="98">
        <v>0</v>
      </c>
      <c r="Q18" s="98">
        <v>0</v>
      </c>
      <c r="R18" s="15">
        <f t="shared" si="6"/>
        <v>0</v>
      </c>
      <c r="S18" s="16">
        <v>0</v>
      </c>
      <c r="T18" s="17">
        <v>0</v>
      </c>
      <c r="U18" s="17">
        <v>0</v>
      </c>
      <c r="V18" s="17">
        <v>0</v>
      </c>
      <c r="W18" s="17">
        <v>0</v>
      </c>
      <c r="X18" s="15">
        <f t="shared" si="7"/>
        <v>0</v>
      </c>
      <c r="Y18" s="18">
        <f>S18*('Labour cost esc'!J$12-1)</f>
        <v>0</v>
      </c>
      <c r="Z18" s="19">
        <f>T18*('Labour cost esc'!K$12-1)</f>
        <v>0</v>
      </c>
      <c r="AA18" s="19">
        <f>U18*('Labour cost esc'!L$12-1)</f>
        <v>0</v>
      </c>
      <c r="AB18" s="19">
        <f>V18*('Labour cost esc'!M$12-1)</f>
        <v>0</v>
      </c>
      <c r="AC18" s="19">
        <f>W18*('Labour cost esc'!N$12-1)</f>
        <v>0</v>
      </c>
      <c r="AD18" s="15">
        <f t="shared" si="8"/>
        <v>0</v>
      </c>
      <c r="AE18" s="18">
        <f t="shared" si="9"/>
        <v>0</v>
      </c>
      <c r="AF18" s="19">
        <f t="shared" si="10"/>
        <v>0</v>
      </c>
      <c r="AG18" s="19">
        <f t="shared" si="11"/>
        <v>0</v>
      </c>
      <c r="AH18" s="19">
        <f t="shared" si="12"/>
        <v>0</v>
      </c>
      <c r="AI18" s="19">
        <f t="shared" si="13"/>
        <v>0</v>
      </c>
      <c r="AJ18" s="20">
        <f t="shared" si="14"/>
        <v>0</v>
      </c>
      <c r="AK18" s="98">
        <f t="shared" si="25"/>
        <v>0</v>
      </c>
      <c r="AL18" s="98">
        <f t="shared" si="26"/>
        <v>0</v>
      </c>
      <c r="AM18" s="98">
        <f t="shared" si="27"/>
        <v>0</v>
      </c>
      <c r="AN18" s="98">
        <f t="shared" si="28"/>
        <v>0</v>
      </c>
      <c r="AO18" s="98">
        <f t="shared" si="29"/>
        <v>0</v>
      </c>
      <c r="AP18" s="15">
        <f t="shared" si="20"/>
        <v>0</v>
      </c>
      <c r="AQ18" s="99">
        <v>0</v>
      </c>
      <c r="AR18" s="98">
        <v>0</v>
      </c>
      <c r="AS18" s="98">
        <v>0</v>
      </c>
      <c r="AT18" s="98">
        <v>0</v>
      </c>
      <c r="AU18" s="98">
        <v>0</v>
      </c>
      <c r="AV18" s="15">
        <f t="shared" si="21"/>
        <v>0</v>
      </c>
      <c r="AW18" s="16">
        <v>0</v>
      </c>
      <c r="AX18" s="17">
        <v>0</v>
      </c>
      <c r="AY18" s="17">
        <v>0</v>
      </c>
      <c r="AZ18" s="17">
        <v>0</v>
      </c>
      <c r="BA18" s="17">
        <v>0</v>
      </c>
      <c r="BB18" s="15">
        <f t="shared" si="22"/>
        <v>0</v>
      </c>
      <c r="BC18" s="16">
        <v>0</v>
      </c>
      <c r="BD18" s="17">
        <v>0</v>
      </c>
      <c r="BE18" s="17">
        <v>0</v>
      </c>
      <c r="BF18" s="17">
        <v>0</v>
      </c>
      <c r="BG18" s="17">
        <v>0</v>
      </c>
      <c r="BH18" s="15">
        <f t="shared" si="23"/>
        <v>0</v>
      </c>
      <c r="BI18" s="16">
        <v>575.9067302676001</v>
      </c>
      <c r="BJ18" s="17">
        <v>3.6380651094915257</v>
      </c>
      <c r="BK18" s="17">
        <v>-12.547158480631026</v>
      </c>
      <c r="BL18" s="17">
        <v>0</v>
      </c>
      <c r="BM18" s="17">
        <v>0</v>
      </c>
      <c r="BN18" s="15">
        <f t="shared" si="24"/>
        <v>566.99763689646056</v>
      </c>
    </row>
    <row r="19" spans="1:66" s="60" customFormat="1" ht="12.75" customHeight="1" x14ac:dyDescent="0.2">
      <c r="A19" s="14" t="s">
        <v>288</v>
      </c>
      <c r="B19" s="14" t="s">
        <v>1068</v>
      </c>
      <c r="C19" s="67" t="s">
        <v>289</v>
      </c>
      <c r="D19" s="14" t="s">
        <v>30</v>
      </c>
      <c r="E19" s="14" t="s">
        <v>39</v>
      </c>
      <c r="F19" s="14" t="s">
        <v>37</v>
      </c>
      <c r="G19" s="98">
        <f t="shared" si="0"/>
        <v>0</v>
      </c>
      <c r="H19" s="98">
        <f t="shared" si="1"/>
        <v>0</v>
      </c>
      <c r="I19" s="98">
        <f t="shared" si="2"/>
        <v>0</v>
      </c>
      <c r="J19" s="98">
        <f t="shared" si="3"/>
        <v>0</v>
      </c>
      <c r="K19" s="98">
        <f t="shared" si="4"/>
        <v>0</v>
      </c>
      <c r="L19" s="15">
        <f t="shared" si="5"/>
        <v>0</v>
      </c>
      <c r="M19" s="99">
        <v>0</v>
      </c>
      <c r="N19" s="98">
        <v>0</v>
      </c>
      <c r="O19" s="98">
        <v>0</v>
      </c>
      <c r="P19" s="98">
        <v>0</v>
      </c>
      <c r="Q19" s="98">
        <v>0</v>
      </c>
      <c r="R19" s="15">
        <f t="shared" si="6"/>
        <v>0</v>
      </c>
      <c r="S19" s="16">
        <v>0</v>
      </c>
      <c r="T19" s="17">
        <v>0</v>
      </c>
      <c r="U19" s="17">
        <v>0</v>
      </c>
      <c r="V19" s="17">
        <v>0</v>
      </c>
      <c r="W19" s="17">
        <v>0</v>
      </c>
      <c r="X19" s="15">
        <f t="shared" si="7"/>
        <v>0</v>
      </c>
      <c r="Y19" s="18">
        <f>S19*('Labour cost esc'!J$12-1)</f>
        <v>0</v>
      </c>
      <c r="Z19" s="19">
        <f>T19*('Labour cost esc'!K$12-1)</f>
        <v>0</v>
      </c>
      <c r="AA19" s="19">
        <f>U19*('Labour cost esc'!L$12-1)</f>
        <v>0</v>
      </c>
      <c r="AB19" s="19">
        <f>V19*('Labour cost esc'!M$12-1)</f>
        <v>0</v>
      </c>
      <c r="AC19" s="19">
        <f>W19*('Labour cost esc'!N$12-1)</f>
        <v>0</v>
      </c>
      <c r="AD19" s="15">
        <f t="shared" si="8"/>
        <v>0</v>
      </c>
      <c r="AE19" s="18">
        <f t="shared" si="9"/>
        <v>0</v>
      </c>
      <c r="AF19" s="19">
        <f t="shared" si="10"/>
        <v>0</v>
      </c>
      <c r="AG19" s="19">
        <f t="shared" si="11"/>
        <v>0</v>
      </c>
      <c r="AH19" s="19">
        <f t="shared" si="12"/>
        <v>0</v>
      </c>
      <c r="AI19" s="19">
        <f t="shared" si="13"/>
        <v>0</v>
      </c>
      <c r="AJ19" s="20">
        <f t="shared" si="14"/>
        <v>0</v>
      </c>
      <c r="AK19" s="98">
        <f t="shared" si="25"/>
        <v>0</v>
      </c>
      <c r="AL19" s="98">
        <f t="shared" si="26"/>
        <v>0</v>
      </c>
      <c r="AM19" s="98">
        <f t="shared" si="27"/>
        <v>0</v>
      </c>
      <c r="AN19" s="98">
        <f t="shared" si="28"/>
        <v>0</v>
      </c>
      <c r="AO19" s="98">
        <f t="shared" si="29"/>
        <v>0</v>
      </c>
      <c r="AP19" s="15">
        <f t="shared" si="20"/>
        <v>0</v>
      </c>
      <c r="AQ19" s="99">
        <v>0</v>
      </c>
      <c r="AR19" s="98">
        <v>0</v>
      </c>
      <c r="AS19" s="98">
        <v>0</v>
      </c>
      <c r="AT19" s="98">
        <v>0</v>
      </c>
      <c r="AU19" s="98">
        <v>0</v>
      </c>
      <c r="AV19" s="15">
        <f t="shared" si="21"/>
        <v>0</v>
      </c>
      <c r="AW19" s="16">
        <v>0</v>
      </c>
      <c r="AX19" s="17">
        <v>0</v>
      </c>
      <c r="AY19" s="17">
        <v>0</v>
      </c>
      <c r="AZ19" s="17">
        <v>0</v>
      </c>
      <c r="BA19" s="17">
        <v>0</v>
      </c>
      <c r="BB19" s="15">
        <f t="shared" si="22"/>
        <v>0</v>
      </c>
      <c r="BC19" s="16">
        <v>0</v>
      </c>
      <c r="BD19" s="17">
        <v>0</v>
      </c>
      <c r="BE19" s="17">
        <v>0</v>
      </c>
      <c r="BF19" s="17">
        <v>0</v>
      </c>
      <c r="BG19" s="17">
        <v>0</v>
      </c>
      <c r="BH19" s="15">
        <f t="shared" si="23"/>
        <v>0</v>
      </c>
      <c r="BI19" s="16">
        <v>31.32519061009091</v>
      </c>
      <c r="BJ19" s="17">
        <v>526.72941774610172</v>
      </c>
      <c r="BK19" s="17">
        <v>7.3429588080633809E-5</v>
      </c>
      <c r="BL19" s="17">
        <v>70.025993969018927</v>
      </c>
      <c r="BM19" s="17">
        <v>-11.914556313993174</v>
      </c>
      <c r="BN19" s="15">
        <f t="shared" si="24"/>
        <v>616.16611944080637</v>
      </c>
    </row>
    <row r="20" spans="1:66" s="60" customFormat="1" ht="12.75" customHeight="1" x14ac:dyDescent="0.2">
      <c r="A20" s="14" t="s">
        <v>290</v>
      </c>
      <c r="B20" s="14" t="s">
        <v>1068</v>
      </c>
      <c r="C20" s="67" t="s">
        <v>291</v>
      </c>
      <c r="D20" s="14" t="s">
        <v>30</v>
      </c>
      <c r="E20" s="14" t="s">
        <v>36</v>
      </c>
      <c r="F20" s="14" t="s">
        <v>37</v>
      </c>
      <c r="G20" s="98">
        <f t="shared" si="0"/>
        <v>0</v>
      </c>
      <c r="H20" s="98">
        <f t="shared" si="1"/>
        <v>0</v>
      </c>
      <c r="I20" s="98">
        <f t="shared" si="2"/>
        <v>0</v>
      </c>
      <c r="J20" s="98">
        <f t="shared" si="3"/>
        <v>0</v>
      </c>
      <c r="K20" s="98">
        <f t="shared" si="4"/>
        <v>0</v>
      </c>
      <c r="L20" s="15">
        <f t="shared" si="5"/>
        <v>0</v>
      </c>
      <c r="M20" s="99">
        <v>0</v>
      </c>
      <c r="N20" s="98">
        <v>0</v>
      </c>
      <c r="O20" s="98">
        <v>0</v>
      </c>
      <c r="P20" s="98">
        <v>0</v>
      </c>
      <c r="Q20" s="98">
        <v>0</v>
      </c>
      <c r="R20" s="15">
        <f t="shared" si="6"/>
        <v>0</v>
      </c>
      <c r="S20" s="16">
        <v>0</v>
      </c>
      <c r="T20" s="17">
        <v>0</v>
      </c>
      <c r="U20" s="17">
        <v>0</v>
      </c>
      <c r="V20" s="17">
        <v>0</v>
      </c>
      <c r="W20" s="17">
        <v>0</v>
      </c>
      <c r="X20" s="15">
        <f t="shared" si="7"/>
        <v>0</v>
      </c>
      <c r="Y20" s="18">
        <f>S20*('Labour cost esc'!J$12-1)</f>
        <v>0</v>
      </c>
      <c r="Z20" s="19">
        <f>T20*('Labour cost esc'!K$12-1)</f>
        <v>0</v>
      </c>
      <c r="AA20" s="19">
        <f>U20*('Labour cost esc'!L$12-1)</f>
        <v>0</v>
      </c>
      <c r="AB20" s="19">
        <f>V20*('Labour cost esc'!M$12-1)</f>
        <v>0</v>
      </c>
      <c r="AC20" s="19">
        <f>W20*('Labour cost esc'!N$12-1)</f>
        <v>0</v>
      </c>
      <c r="AD20" s="15">
        <f t="shared" si="8"/>
        <v>0</v>
      </c>
      <c r="AE20" s="18">
        <f t="shared" si="9"/>
        <v>0</v>
      </c>
      <c r="AF20" s="19">
        <f t="shared" si="10"/>
        <v>0</v>
      </c>
      <c r="AG20" s="19">
        <f t="shared" si="11"/>
        <v>0</v>
      </c>
      <c r="AH20" s="19">
        <f t="shared" si="12"/>
        <v>0</v>
      </c>
      <c r="AI20" s="19">
        <f t="shared" si="13"/>
        <v>0</v>
      </c>
      <c r="AJ20" s="20">
        <f t="shared" si="14"/>
        <v>0</v>
      </c>
      <c r="AK20" s="98">
        <f t="shared" si="25"/>
        <v>0</v>
      </c>
      <c r="AL20" s="98">
        <f t="shared" si="26"/>
        <v>0</v>
      </c>
      <c r="AM20" s="98">
        <f t="shared" si="27"/>
        <v>0</v>
      </c>
      <c r="AN20" s="98">
        <f t="shared" si="28"/>
        <v>0</v>
      </c>
      <c r="AO20" s="98">
        <f t="shared" si="29"/>
        <v>0</v>
      </c>
      <c r="AP20" s="15">
        <f t="shared" si="20"/>
        <v>0</v>
      </c>
      <c r="AQ20" s="99">
        <v>0</v>
      </c>
      <c r="AR20" s="98">
        <v>0</v>
      </c>
      <c r="AS20" s="98">
        <v>0</v>
      </c>
      <c r="AT20" s="98">
        <v>0</v>
      </c>
      <c r="AU20" s="98">
        <v>0</v>
      </c>
      <c r="AV20" s="15">
        <f t="shared" si="21"/>
        <v>0</v>
      </c>
      <c r="AW20" s="16">
        <v>-154.52558281083267</v>
      </c>
      <c r="AX20" s="17">
        <v>0</v>
      </c>
      <c r="AY20" s="17">
        <v>0</v>
      </c>
      <c r="AZ20" s="17">
        <v>0</v>
      </c>
      <c r="BA20" s="17">
        <v>0</v>
      </c>
      <c r="BB20" s="15">
        <f t="shared" si="22"/>
        <v>-154.52558281083267</v>
      </c>
      <c r="BC20" s="16">
        <v>0</v>
      </c>
      <c r="BD20" s="17">
        <v>0</v>
      </c>
      <c r="BE20" s="17">
        <v>0</v>
      </c>
      <c r="BF20" s="17">
        <v>0</v>
      </c>
      <c r="BG20" s="17">
        <v>0</v>
      </c>
      <c r="BH20" s="15">
        <f t="shared" si="23"/>
        <v>0</v>
      </c>
      <c r="BI20" s="16">
        <v>1123.6859684762728</v>
      </c>
      <c r="BJ20" s="17">
        <v>1936.180608062034</v>
      </c>
      <c r="BK20" s="17">
        <v>567.48920213326903</v>
      </c>
      <c r="BL20" s="17">
        <v>1373.8444364224436</v>
      </c>
      <c r="BM20" s="17">
        <v>1663.6728075350675</v>
      </c>
      <c r="BN20" s="15">
        <f t="shared" si="24"/>
        <v>6664.8730226290863</v>
      </c>
    </row>
    <row r="21" spans="1:66" s="60" customFormat="1" ht="12.75" customHeight="1" x14ac:dyDescent="0.2">
      <c r="A21" s="14" t="s">
        <v>292</v>
      </c>
      <c r="B21" s="14" t="s">
        <v>1068</v>
      </c>
      <c r="C21" s="67" t="s">
        <v>293</v>
      </c>
      <c r="D21" s="14" t="s">
        <v>30</v>
      </c>
      <c r="E21" s="14" t="s">
        <v>31</v>
      </c>
      <c r="F21" s="14" t="s">
        <v>37</v>
      </c>
      <c r="G21" s="98">
        <f t="shared" si="0"/>
        <v>0</v>
      </c>
      <c r="H21" s="98">
        <f t="shared" si="1"/>
        <v>0</v>
      </c>
      <c r="I21" s="98">
        <f t="shared" si="2"/>
        <v>0</v>
      </c>
      <c r="J21" s="98">
        <f t="shared" si="3"/>
        <v>0</v>
      </c>
      <c r="K21" s="98">
        <f t="shared" si="4"/>
        <v>0</v>
      </c>
      <c r="L21" s="15">
        <f t="shared" si="5"/>
        <v>0</v>
      </c>
      <c r="M21" s="99">
        <v>0</v>
      </c>
      <c r="N21" s="98">
        <v>0</v>
      </c>
      <c r="O21" s="98">
        <v>0</v>
      </c>
      <c r="P21" s="98">
        <v>0</v>
      </c>
      <c r="Q21" s="98">
        <v>0</v>
      </c>
      <c r="R21" s="15">
        <f t="shared" si="6"/>
        <v>0</v>
      </c>
      <c r="S21" s="16"/>
      <c r="T21" s="17"/>
      <c r="U21" s="17"/>
      <c r="V21" s="17"/>
      <c r="W21" s="17"/>
      <c r="X21" s="15">
        <f t="shared" si="7"/>
        <v>0</v>
      </c>
      <c r="Y21" s="18">
        <f>S21*('Labour cost esc'!J$12-1)</f>
        <v>0</v>
      </c>
      <c r="Z21" s="19">
        <f>T21*('Labour cost esc'!K$12-1)</f>
        <v>0</v>
      </c>
      <c r="AA21" s="19">
        <f>U21*('Labour cost esc'!L$12-1)</f>
        <v>0</v>
      </c>
      <c r="AB21" s="19">
        <f>V21*('Labour cost esc'!M$12-1)</f>
        <v>0</v>
      </c>
      <c r="AC21" s="19">
        <f>W21*('Labour cost esc'!N$12-1)</f>
        <v>0</v>
      </c>
      <c r="AD21" s="15">
        <f t="shared" si="8"/>
        <v>0</v>
      </c>
      <c r="AE21" s="18">
        <f t="shared" si="9"/>
        <v>0</v>
      </c>
      <c r="AF21" s="19">
        <f t="shared" si="10"/>
        <v>0</v>
      </c>
      <c r="AG21" s="19">
        <f t="shared" si="11"/>
        <v>0</v>
      </c>
      <c r="AH21" s="19">
        <f t="shared" si="12"/>
        <v>0</v>
      </c>
      <c r="AI21" s="19">
        <f t="shared" si="13"/>
        <v>0</v>
      </c>
      <c r="AJ21" s="20">
        <f t="shared" si="14"/>
        <v>0</v>
      </c>
      <c r="AK21" s="98">
        <f t="shared" si="25"/>
        <v>0</v>
      </c>
      <c r="AL21" s="98">
        <f t="shared" si="26"/>
        <v>0</v>
      </c>
      <c r="AM21" s="98">
        <f t="shared" si="27"/>
        <v>0</v>
      </c>
      <c r="AN21" s="98">
        <f t="shared" si="28"/>
        <v>0</v>
      </c>
      <c r="AO21" s="98">
        <f t="shared" si="29"/>
        <v>0</v>
      </c>
      <c r="AP21" s="15">
        <f t="shared" si="20"/>
        <v>0</v>
      </c>
      <c r="AQ21" s="99">
        <v>0</v>
      </c>
      <c r="AR21" s="98">
        <v>0</v>
      </c>
      <c r="AS21" s="98">
        <v>0</v>
      </c>
      <c r="AT21" s="98">
        <v>0</v>
      </c>
      <c r="AU21" s="98">
        <v>0</v>
      </c>
      <c r="AV21" s="15">
        <f t="shared" si="21"/>
        <v>0</v>
      </c>
      <c r="AW21" s="16">
        <v>248.30866241762573</v>
      </c>
      <c r="AX21" s="17">
        <v>306.64309882541284</v>
      </c>
      <c r="AY21" s="17">
        <v>-142.31709612000003</v>
      </c>
      <c r="AZ21" s="17">
        <v>265.08882999999997</v>
      </c>
      <c r="BA21" s="17">
        <v>385</v>
      </c>
      <c r="BB21" s="15">
        <f t="shared" si="22"/>
        <v>1062.7234951230384</v>
      </c>
      <c r="BC21" s="16">
        <v>469.07181283998307</v>
      </c>
      <c r="BD21" s="17">
        <v>469.3874188993795</v>
      </c>
      <c r="BE21" s="17">
        <v>469.70323730831825</v>
      </c>
      <c r="BF21" s="17">
        <v>0</v>
      </c>
      <c r="BG21" s="17">
        <v>0</v>
      </c>
      <c r="BH21" s="15">
        <f t="shared" si="23"/>
        <v>1408.1624690476808</v>
      </c>
      <c r="BI21" s="16">
        <v>504.95210497750929</v>
      </c>
      <c r="BJ21" s="17">
        <v>502.0852975566101</v>
      </c>
      <c r="BK21" s="17">
        <v>548.74353392787032</v>
      </c>
      <c r="BL21" s="17">
        <v>228.40208723478483</v>
      </c>
      <c r="BM21" s="17">
        <v>263.70911647965869</v>
      </c>
      <c r="BN21" s="15">
        <f t="shared" si="24"/>
        <v>2047.8921401764333</v>
      </c>
    </row>
    <row r="22" spans="1:66" s="60" customFormat="1" ht="12.75" customHeight="1" x14ac:dyDescent="0.2">
      <c r="A22" s="14" t="s">
        <v>294</v>
      </c>
      <c r="B22" s="14" t="s">
        <v>1068</v>
      </c>
      <c r="C22" s="67" t="s">
        <v>295</v>
      </c>
      <c r="D22" s="14" t="s">
        <v>30</v>
      </c>
      <c r="E22" s="14" t="s">
        <v>39</v>
      </c>
      <c r="F22" s="14" t="s">
        <v>37</v>
      </c>
      <c r="G22" s="98">
        <f t="shared" si="0"/>
        <v>0</v>
      </c>
      <c r="H22" s="98">
        <f t="shared" si="1"/>
        <v>0</v>
      </c>
      <c r="I22" s="98">
        <f t="shared" si="2"/>
        <v>0</v>
      </c>
      <c r="J22" s="98">
        <f t="shared" si="3"/>
        <v>0</v>
      </c>
      <c r="K22" s="98">
        <f t="shared" si="4"/>
        <v>0</v>
      </c>
      <c r="L22" s="15">
        <f t="shared" si="5"/>
        <v>0</v>
      </c>
      <c r="M22" s="99">
        <v>0</v>
      </c>
      <c r="N22" s="98">
        <v>0</v>
      </c>
      <c r="O22" s="98">
        <v>0</v>
      </c>
      <c r="P22" s="98">
        <v>0</v>
      </c>
      <c r="Q22" s="98">
        <v>0</v>
      </c>
      <c r="R22" s="15">
        <f t="shared" si="6"/>
        <v>0</v>
      </c>
      <c r="S22" s="16">
        <v>0</v>
      </c>
      <c r="T22" s="17">
        <v>0</v>
      </c>
      <c r="U22" s="17">
        <v>0</v>
      </c>
      <c r="V22" s="17">
        <v>0</v>
      </c>
      <c r="W22" s="17">
        <v>0</v>
      </c>
      <c r="X22" s="15">
        <f t="shared" si="7"/>
        <v>0</v>
      </c>
      <c r="Y22" s="18">
        <f>S22*('Labour cost esc'!J$12-1)</f>
        <v>0</v>
      </c>
      <c r="Z22" s="19">
        <f>T22*('Labour cost esc'!K$12-1)</f>
        <v>0</v>
      </c>
      <c r="AA22" s="19">
        <f>U22*('Labour cost esc'!L$12-1)</f>
        <v>0</v>
      </c>
      <c r="AB22" s="19">
        <f>V22*('Labour cost esc'!M$12-1)</f>
        <v>0</v>
      </c>
      <c r="AC22" s="19">
        <f>W22*('Labour cost esc'!N$12-1)</f>
        <v>0</v>
      </c>
      <c r="AD22" s="15">
        <f t="shared" si="8"/>
        <v>0</v>
      </c>
      <c r="AE22" s="18">
        <f t="shared" si="9"/>
        <v>0</v>
      </c>
      <c r="AF22" s="19">
        <f t="shared" si="10"/>
        <v>0</v>
      </c>
      <c r="AG22" s="19">
        <f t="shared" si="11"/>
        <v>0</v>
      </c>
      <c r="AH22" s="19">
        <f t="shared" si="12"/>
        <v>0</v>
      </c>
      <c r="AI22" s="19">
        <f t="shared" si="13"/>
        <v>0</v>
      </c>
      <c r="AJ22" s="20">
        <f t="shared" si="14"/>
        <v>0</v>
      </c>
      <c r="AK22" s="98">
        <f t="shared" si="25"/>
        <v>0</v>
      </c>
      <c r="AL22" s="98">
        <f t="shared" si="26"/>
        <v>0</v>
      </c>
      <c r="AM22" s="98">
        <f t="shared" si="27"/>
        <v>0</v>
      </c>
      <c r="AN22" s="98">
        <f t="shared" si="28"/>
        <v>0</v>
      </c>
      <c r="AO22" s="98">
        <f t="shared" si="29"/>
        <v>0</v>
      </c>
      <c r="AP22" s="15">
        <f t="shared" si="20"/>
        <v>0</v>
      </c>
      <c r="AQ22" s="99">
        <v>0</v>
      </c>
      <c r="AR22" s="98">
        <v>0</v>
      </c>
      <c r="AS22" s="98">
        <v>0</v>
      </c>
      <c r="AT22" s="98">
        <v>0</v>
      </c>
      <c r="AU22" s="98">
        <v>0</v>
      </c>
      <c r="AV22" s="15">
        <f t="shared" si="21"/>
        <v>0</v>
      </c>
      <c r="AW22" s="16">
        <v>0</v>
      </c>
      <c r="AX22" s="17">
        <v>107.63944331821099</v>
      </c>
      <c r="AY22" s="17">
        <v>18.114737940000005</v>
      </c>
      <c r="AZ22" s="17">
        <v>6.8520000000000719E-2</v>
      </c>
      <c r="BA22" s="17">
        <v>0</v>
      </c>
      <c r="BB22" s="15">
        <f t="shared" si="22"/>
        <v>125.822701258211</v>
      </c>
      <c r="BC22" s="16">
        <v>0</v>
      </c>
      <c r="BD22" s="17">
        <v>0</v>
      </c>
      <c r="BE22" s="17">
        <v>0</v>
      </c>
      <c r="BF22" s="17">
        <v>0</v>
      </c>
      <c r="BG22" s="17">
        <v>0</v>
      </c>
      <c r="BH22" s="15">
        <f t="shared" si="23"/>
        <v>0</v>
      </c>
      <c r="BI22" s="16">
        <v>0</v>
      </c>
      <c r="BJ22" s="17">
        <v>0</v>
      </c>
      <c r="BK22" s="17">
        <v>122.32655883402278</v>
      </c>
      <c r="BL22" s="17">
        <v>51.584565779690188</v>
      </c>
      <c r="BM22" s="17">
        <v>0</v>
      </c>
      <c r="BN22" s="15">
        <f t="shared" si="24"/>
        <v>173.91112461371296</v>
      </c>
    </row>
    <row r="23" spans="1:66" s="60" customFormat="1" ht="12.75" customHeight="1" x14ac:dyDescent="0.2">
      <c r="A23" s="14" t="s">
        <v>296</v>
      </c>
      <c r="B23" s="14" t="s">
        <v>1068</v>
      </c>
      <c r="C23" s="67" t="s">
        <v>297</v>
      </c>
      <c r="D23" s="14" t="s">
        <v>30</v>
      </c>
      <c r="E23" s="14" t="s">
        <v>39</v>
      </c>
      <c r="F23" s="14" t="s">
        <v>37</v>
      </c>
      <c r="G23" s="98">
        <f t="shared" si="0"/>
        <v>0</v>
      </c>
      <c r="H23" s="98">
        <f t="shared" si="1"/>
        <v>0</v>
      </c>
      <c r="I23" s="98">
        <f t="shared" si="2"/>
        <v>0</v>
      </c>
      <c r="J23" s="98">
        <f t="shared" si="3"/>
        <v>0</v>
      </c>
      <c r="K23" s="98">
        <f t="shared" si="4"/>
        <v>0</v>
      </c>
      <c r="L23" s="15">
        <f t="shared" si="5"/>
        <v>0</v>
      </c>
      <c r="M23" s="99">
        <v>0</v>
      </c>
      <c r="N23" s="98">
        <v>0</v>
      </c>
      <c r="O23" s="98">
        <v>0</v>
      </c>
      <c r="P23" s="98">
        <v>0</v>
      </c>
      <c r="Q23" s="98">
        <v>0</v>
      </c>
      <c r="R23" s="15">
        <f t="shared" si="6"/>
        <v>0</v>
      </c>
      <c r="S23" s="16">
        <v>0</v>
      </c>
      <c r="T23" s="17">
        <v>0</v>
      </c>
      <c r="U23" s="17">
        <v>0</v>
      </c>
      <c r="V23" s="17">
        <v>0</v>
      </c>
      <c r="W23" s="17">
        <v>0</v>
      </c>
      <c r="X23" s="15">
        <f t="shared" si="7"/>
        <v>0</v>
      </c>
      <c r="Y23" s="18">
        <f>S23*('Labour cost esc'!J$12-1)</f>
        <v>0</v>
      </c>
      <c r="Z23" s="19">
        <f>T23*('Labour cost esc'!K$12-1)</f>
        <v>0</v>
      </c>
      <c r="AA23" s="19">
        <f>U23*('Labour cost esc'!L$12-1)</f>
        <v>0</v>
      </c>
      <c r="AB23" s="19">
        <f>V23*('Labour cost esc'!M$12-1)</f>
        <v>0</v>
      </c>
      <c r="AC23" s="19">
        <f>W23*('Labour cost esc'!N$12-1)</f>
        <v>0</v>
      </c>
      <c r="AD23" s="15">
        <f t="shared" si="8"/>
        <v>0</v>
      </c>
      <c r="AE23" s="18">
        <f t="shared" si="9"/>
        <v>0</v>
      </c>
      <c r="AF23" s="19">
        <f t="shared" si="10"/>
        <v>0</v>
      </c>
      <c r="AG23" s="19">
        <f t="shared" si="11"/>
        <v>0</v>
      </c>
      <c r="AH23" s="19">
        <f t="shared" si="12"/>
        <v>0</v>
      </c>
      <c r="AI23" s="19">
        <f t="shared" si="13"/>
        <v>0</v>
      </c>
      <c r="AJ23" s="20">
        <f t="shared" si="14"/>
        <v>0</v>
      </c>
      <c r="AK23" s="98">
        <f t="shared" si="25"/>
        <v>0</v>
      </c>
      <c r="AL23" s="98">
        <f t="shared" si="26"/>
        <v>0</v>
      </c>
      <c r="AM23" s="98">
        <f t="shared" si="27"/>
        <v>0</v>
      </c>
      <c r="AN23" s="98">
        <f t="shared" si="28"/>
        <v>0</v>
      </c>
      <c r="AO23" s="98">
        <f t="shared" si="29"/>
        <v>0</v>
      </c>
      <c r="AP23" s="15">
        <f t="shared" si="20"/>
        <v>0</v>
      </c>
      <c r="AQ23" s="99">
        <v>0</v>
      </c>
      <c r="AR23" s="98">
        <v>0</v>
      </c>
      <c r="AS23" s="98">
        <v>0</v>
      </c>
      <c r="AT23" s="98">
        <v>0</v>
      </c>
      <c r="AU23" s="98">
        <v>0</v>
      </c>
      <c r="AV23" s="15">
        <f t="shared" si="21"/>
        <v>0</v>
      </c>
      <c r="AW23" s="16">
        <v>0</v>
      </c>
      <c r="AX23" s="17">
        <v>0</v>
      </c>
      <c r="AY23" s="17">
        <v>0</v>
      </c>
      <c r="AZ23" s="17">
        <v>0</v>
      </c>
      <c r="BA23" s="17">
        <v>0</v>
      </c>
      <c r="BB23" s="15">
        <f t="shared" si="22"/>
        <v>0</v>
      </c>
      <c r="BC23" s="16">
        <v>0</v>
      </c>
      <c r="BD23" s="17">
        <v>0</v>
      </c>
      <c r="BE23" s="17">
        <v>0</v>
      </c>
      <c r="BF23" s="17">
        <v>0</v>
      </c>
      <c r="BG23" s="17">
        <v>0</v>
      </c>
      <c r="BH23" s="15">
        <f t="shared" si="23"/>
        <v>0</v>
      </c>
      <c r="BI23" s="16">
        <v>14.492303240072731</v>
      </c>
      <c r="BJ23" s="17">
        <v>0</v>
      </c>
      <c r="BK23" s="17">
        <v>0</v>
      </c>
      <c r="BL23" s="17">
        <v>0</v>
      </c>
      <c r="BM23" s="17">
        <v>0</v>
      </c>
      <c r="BN23" s="15">
        <f t="shared" si="24"/>
        <v>14.492303240072731</v>
      </c>
    </row>
    <row r="24" spans="1:66" s="60" customFormat="1" ht="12.75" customHeight="1" x14ac:dyDescent="0.2">
      <c r="A24" s="14" t="s">
        <v>298</v>
      </c>
      <c r="B24" s="14" t="s">
        <v>1068</v>
      </c>
      <c r="C24" s="67" t="s">
        <v>299</v>
      </c>
      <c r="D24" s="14" t="s">
        <v>30</v>
      </c>
      <c r="E24" s="14" t="s">
        <v>31</v>
      </c>
      <c r="F24" s="14" t="s">
        <v>40</v>
      </c>
      <c r="G24" s="98">
        <f t="shared" si="0"/>
        <v>0</v>
      </c>
      <c r="H24" s="98">
        <f t="shared" si="1"/>
        <v>0</v>
      </c>
      <c r="I24" s="98">
        <f t="shared" si="2"/>
        <v>0</v>
      </c>
      <c r="J24" s="98">
        <f t="shared" si="3"/>
        <v>0</v>
      </c>
      <c r="K24" s="98">
        <f t="shared" si="4"/>
        <v>0</v>
      </c>
      <c r="L24" s="15">
        <f t="shared" si="5"/>
        <v>0</v>
      </c>
      <c r="M24" s="99">
        <v>0</v>
      </c>
      <c r="N24" s="98">
        <v>0</v>
      </c>
      <c r="O24" s="98">
        <v>0</v>
      </c>
      <c r="P24" s="98">
        <v>0</v>
      </c>
      <c r="Q24" s="98">
        <v>0</v>
      </c>
      <c r="R24" s="15">
        <f t="shared" si="6"/>
        <v>0</v>
      </c>
      <c r="S24" s="16">
        <v>0</v>
      </c>
      <c r="T24" s="17">
        <v>0</v>
      </c>
      <c r="U24" s="17">
        <v>0</v>
      </c>
      <c r="V24" s="17">
        <v>0</v>
      </c>
      <c r="W24" s="17">
        <v>0</v>
      </c>
      <c r="X24" s="15">
        <f t="shared" si="7"/>
        <v>0</v>
      </c>
      <c r="Y24" s="18">
        <f>S24*('Labour cost esc'!J$12-1)</f>
        <v>0</v>
      </c>
      <c r="Z24" s="19">
        <f>T24*('Labour cost esc'!K$12-1)</f>
        <v>0</v>
      </c>
      <c r="AA24" s="19">
        <f>U24*('Labour cost esc'!L$12-1)</f>
        <v>0</v>
      </c>
      <c r="AB24" s="19">
        <f>V24*('Labour cost esc'!M$12-1)</f>
        <v>0</v>
      </c>
      <c r="AC24" s="19">
        <f>W24*('Labour cost esc'!N$12-1)</f>
        <v>0</v>
      </c>
      <c r="AD24" s="15">
        <f t="shared" si="8"/>
        <v>0</v>
      </c>
      <c r="AE24" s="18">
        <f t="shared" si="9"/>
        <v>0</v>
      </c>
      <c r="AF24" s="19">
        <f t="shared" si="10"/>
        <v>0</v>
      </c>
      <c r="AG24" s="19">
        <f t="shared" si="11"/>
        <v>0</v>
      </c>
      <c r="AH24" s="19">
        <f t="shared" si="12"/>
        <v>0</v>
      </c>
      <c r="AI24" s="19">
        <f t="shared" si="13"/>
        <v>0</v>
      </c>
      <c r="AJ24" s="20">
        <f t="shared" si="14"/>
        <v>0</v>
      </c>
      <c r="AK24" s="98">
        <f t="shared" si="25"/>
        <v>0</v>
      </c>
      <c r="AL24" s="98">
        <f t="shared" si="26"/>
        <v>0</v>
      </c>
      <c r="AM24" s="98">
        <f t="shared" si="27"/>
        <v>0</v>
      </c>
      <c r="AN24" s="98">
        <f t="shared" si="28"/>
        <v>0</v>
      </c>
      <c r="AO24" s="98">
        <f t="shared" si="29"/>
        <v>0</v>
      </c>
      <c r="AP24" s="15">
        <f t="shared" si="20"/>
        <v>0</v>
      </c>
      <c r="AQ24" s="99">
        <v>0</v>
      </c>
      <c r="AR24" s="98">
        <v>0</v>
      </c>
      <c r="AS24" s="98">
        <v>0</v>
      </c>
      <c r="AT24" s="98">
        <v>0</v>
      </c>
      <c r="AU24" s="98">
        <v>0</v>
      </c>
      <c r="AV24" s="15">
        <f t="shared" si="21"/>
        <v>0</v>
      </c>
      <c r="AW24" s="16">
        <v>0</v>
      </c>
      <c r="AX24" s="17">
        <v>0</v>
      </c>
      <c r="AY24" s="17">
        <v>0</v>
      </c>
      <c r="AZ24" s="17">
        <v>0</v>
      </c>
      <c r="BA24" s="17">
        <v>0</v>
      </c>
      <c r="BB24" s="15">
        <f t="shared" si="22"/>
        <v>0</v>
      </c>
      <c r="BC24" s="16">
        <v>0</v>
      </c>
      <c r="BD24" s="17">
        <v>0</v>
      </c>
      <c r="BE24" s="17">
        <v>0</v>
      </c>
      <c r="BF24" s="17">
        <v>0</v>
      </c>
      <c r="BG24" s="17">
        <v>0</v>
      </c>
      <c r="BH24" s="15">
        <f t="shared" si="23"/>
        <v>0</v>
      </c>
      <c r="BI24" s="16">
        <v>8.804848450909093</v>
      </c>
      <c r="BJ24" s="17">
        <v>0</v>
      </c>
      <c r="BK24" s="17">
        <v>0</v>
      </c>
      <c r="BL24" s="17">
        <v>0</v>
      </c>
      <c r="BM24" s="17">
        <v>0</v>
      </c>
      <c r="BN24" s="15">
        <f t="shared" si="24"/>
        <v>8.804848450909093</v>
      </c>
    </row>
    <row r="25" spans="1:66" s="60" customFormat="1" ht="12.75" customHeight="1" x14ac:dyDescent="0.2">
      <c r="A25" s="14" t="s">
        <v>300</v>
      </c>
      <c r="B25" s="14" t="s">
        <v>1068</v>
      </c>
      <c r="C25" s="67" t="s">
        <v>301</v>
      </c>
      <c r="D25" s="14" t="s">
        <v>30</v>
      </c>
      <c r="E25" s="14" t="s">
        <v>39</v>
      </c>
      <c r="F25" s="14" t="s">
        <v>37</v>
      </c>
      <c r="G25" s="98">
        <f t="shared" si="0"/>
        <v>0</v>
      </c>
      <c r="H25" s="98">
        <f t="shared" si="1"/>
        <v>0</v>
      </c>
      <c r="I25" s="98">
        <f t="shared" si="2"/>
        <v>0</v>
      </c>
      <c r="J25" s="98">
        <f t="shared" si="3"/>
        <v>0</v>
      </c>
      <c r="K25" s="98">
        <f t="shared" si="4"/>
        <v>0</v>
      </c>
      <c r="L25" s="15">
        <f t="shared" si="5"/>
        <v>0</v>
      </c>
      <c r="M25" s="99">
        <v>0</v>
      </c>
      <c r="N25" s="98">
        <v>0</v>
      </c>
      <c r="O25" s="98">
        <v>0</v>
      </c>
      <c r="P25" s="98">
        <v>0</v>
      </c>
      <c r="Q25" s="98">
        <v>0</v>
      </c>
      <c r="R25" s="15">
        <f t="shared" si="6"/>
        <v>0</v>
      </c>
      <c r="S25" s="16">
        <v>0</v>
      </c>
      <c r="T25" s="17">
        <v>0</v>
      </c>
      <c r="U25" s="17">
        <v>0</v>
      </c>
      <c r="V25" s="17">
        <v>0</v>
      </c>
      <c r="W25" s="17">
        <v>0</v>
      </c>
      <c r="X25" s="15">
        <f t="shared" si="7"/>
        <v>0</v>
      </c>
      <c r="Y25" s="18">
        <f>S25*('Labour cost esc'!J$12-1)</f>
        <v>0</v>
      </c>
      <c r="Z25" s="19">
        <f>T25*('Labour cost esc'!K$12-1)</f>
        <v>0</v>
      </c>
      <c r="AA25" s="19">
        <f>U25*('Labour cost esc'!L$12-1)</f>
        <v>0</v>
      </c>
      <c r="AB25" s="19">
        <f>V25*('Labour cost esc'!M$12-1)</f>
        <v>0</v>
      </c>
      <c r="AC25" s="19">
        <f>W25*('Labour cost esc'!N$12-1)</f>
        <v>0</v>
      </c>
      <c r="AD25" s="15">
        <f t="shared" si="8"/>
        <v>0</v>
      </c>
      <c r="AE25" s="18">
        <f t="shared" si="9"/>
        <v>0</v>
      </c>
      <c r="AF25" s="19">
        <f t="shared" si="10"/>
        <v>0</v>
      </c>
      <c r="AG25" s="19">
        <f t="shared" si="11"/>
        <v>0</v>
      </c>
      <c r="AH25" s="19">
        <f t="shared" si="12"/>
        <v>0</v>
      </c>
      <c r="AI25" s="19">
        <f t="shared" si="13"/>
        <v>0</v>
      </c>
      <c r="AJ25" s="20">
        <f t="shared" si="14"/>
        <v>0</v>
      </c>
      <c r="AK25" s="98">
        <f t="shared" si="25"/>
        <v>0</v>
      </c>
      <c r="AL25" s="98">
        <f t="shared" si="26"/>
        <v>0</v>
      </c>
      <c r="AM25" s="98">
        <f t="shared" si="27"/>
        <v>0</v>
      </c>
      <c r="AN25" s="98">
        <f t="shared" si="28"/>
        <v>0</v>
      </c>
      <c r="AO25" s="98">
        <f t="shared" si="29"/>
        <v>0</v>
      </c>
      <c r="AP25" s="15">
        <f t="shared" si="20"/>
        <v>0</v>
      </c>
      <c r="AQ25" s="99">
        <v>0</v>
      </c>
      <c r="AR25" s="98">
        <v>0</v>
      </c>
      <c r="AS25" s="98">
        <v>0</v>
      </c>
      <c r="AT25" s="98">
        <v>0</v>
      </c>
      <c r="AU25" s="98">
        <v>0</v>
      </c>
      <c r="AV25" s="15">
        <f t="shared" si="21"/>
        <v>0</v>
      </c>
      <c r="AW25" s="16">
        <v>0</v>
      </c>
      <c r="AX25" s="17">
        <v>0</v>
      </c>
      <c r="AY25" s="17">
        <v>0</v>
      </c>
      <c r="AZ25" s="17">
        <v>0</v>
      </c>
      <c r="BA25" s="17">
        <v>0</v>
      </c>
      <c r="BB25" s="15">
        <f t="shared" si="22"/>
        <v>0</v>
      </c>
      <c r="BC25" s="16">
        <v>0</v>
      </c>
      <c r="BD25" s="17">
        <v>0</v>
      </c>
      <c r="BE25" s="17">
        <v>0</v>
      </c>
      <c r="BF25" s="17">
        <v>0</v>
      </c>
      <c r="BG25" s="17">
        <v>0</v>
      </c>
      <c r="BH25" s="15">
        <f t="shared" si="23"/>
        <v>0</v>
      </c>
      <c r="BI25" s="16">
        <v>110.92495587594546</v>
      </c>
      <c r="BJ25" s="17">
        <v>0</v>
      </c>
      <c r="BK25" s="17">
        <v>0</v>
      </c>
      <c r="BL25" s="17">
        <v>0</v>
      </c>
      <c r="BM25" s="17">
        <v>0</v>
      </c>
      <c r="BN25" s="15">
        <f t="shared" si="24"/>
        <v>110.92495587594546</v>
      </c>
    </row>
    <row r="26" spans="1:66" s="60" customFormat="1" ht="12.75" customHeight="1" x14ac:dyDescent="0.2">
      <c r="A26" s="14" t="s">
        <v>302</v>
      </c>
      <c r="B26" s="14" t="s">
        <v>1068</v>
      </c>
      <c r="C26" s="67" t="s">
        <v>303</v>
      </c>
      <c r="D26" s="14" t="s">
        <v>30</v>
      </c>
      <c r="E26" s="14" t="s">
        <v>36</v>
      </c>
      <c r="F26" s="14" t="s">
        <v>37</v>
      </c>
      <c r="G26" s="98">
        <f t="shared" si="0"/>
        <v>0</v>
      </c>
      <c r="H26" s="98">
        <f t="shared" si="1"/>
        <v>0</v>
      </c>
      <c r="I26" s="98">
        <f t="shared" si="2"/>
        <v>0</v>
      </c>
      <c r="J26" s="98">
        <f t="shared" si="3"/>
        <v>0</v>
      </c>
      <c r="K26" s="98">
        <f t="shared" si="4"/>
        <v>0</v>
      </c>
      <c r="L26" s="15">
        <f t="shared" si="5"/>
        <v>0</v>
      </c>
      <c r="M26" s="99">
        <v>0</v>
      </c>
      <c r="N26" s="98">
        <v>0</v>
      </c>
      <c r="O26" s="98">
        <v>0</v>
      </c>
      <c r="P26" s="98">
        <v>0</v>
      </c>
      <c r="Q26" s="98">
        <v>0</v>
      </c>
      <c r="R26" s="15">
        <f t="shared" si="6"/>
        <v>0</v>
      </c>
      <c r="S26" s="16">
        <v>0</v>
      </c>
      <c r="T26" s="17">
        <v>0</v>
      </c>
      <c r="U26" s="17">
        <v>0</v>
      </c>
      <c r="V26" s="17">
        <v>0</v>
      </c>
      <c r="W26" s="17">
        <v>0</v>
      </c>
      <c r="X26" s="15">
        <f t="shared" si="7"/>
        <v>0</v>
      </c>
      <c r="Y26" s="18">
        <f>S26*('Labour cost esc'!J$12-1)</f>
        <v>0</v>
      </c>
      <c r="Z26" s="19">
        <f>T26*('Labour cost esc'!K$12-1)</f>
        <v>0</v>
      </c>
      <c r="AA26" s="19">
        <f>U26*('Labour cost esc'!L$12-1)</f>
        <v>0</v>
      </c>
      <c r="AB26" s="19">
        <f>V26*('Labour cost esc'!M$12-1)</f>
        <v>0</v>
      </c>
      <c r="AC26" s="19">
        <f>W26*('Labour cost esc'!N$12-1)</f>
        <v>0</v>
      </c>
      <c r="AD26" s="15">
        <f t="shared" si="8"/>
        <v>0</v>
      </c>
      <c r="AE26" s="18">
        <f t="shared" si="9"/>
        <v>0</v>
      </c>
      <c r="AF26" s="19">
        <f t="shared" si="10"/>
        <v>0</v>
      </c>
      <c r="AG26" s="19">
        <f t="shared" si="11"/>
        <v>0</v>
      </c>
      <c r="AH26" s="19">
        <f t="shared" si="12"/>
        <v>0</v>
      </c>
      <c r="AI26" s="19">
        <f t="shared" si="13"/>
        <v>0</v>
      </c>
      <c r="AJ26" s="20">
        <f t="shared" si="14"/>
        <v>0</v>
      </c>
      <c r="AK26" s="98">
        <f t="shared" si="25"/>
        <v>0</v>
      </c>
      <c r="AL26" s="98">
        <f t="shared" si="26"/>
        <v>0</v>
      </c>
      <c r="AM26" s="98">
        <f t="shared" si="27"/>
        <v>0</v>
      </c>
      <c r="AN26" s="98">
        <f t="shared" si="28"/>
        <v>0</v>
      </c>
      <c r="AO26" s="98">
        <f t="shared" si="29"/>
        <v>0</v>
      </c>
      <c r="AP26" s="15">
        <f t="shared" si="20"/>
        <v>0</v>
      </c>
      <c r="AQ26" s="99">
        <v>0</v>
      </c>
      <c r="AR26" s="98">
        <v>0</v>
      </c>
      <c r="AS26" s="98">
        <v>0</v>
      </c>
      <c r="AT26" s="98">
        <v>0</v>
      </c>
      <c r="AU26" s="98">
        <v>0</v>
      </c>
      <c r="AV26" s="15">
        <f t="shared" si="21"/>
        <v>0</v>
      </c>
      <c r="AW26" s="16">
        <v>0</v>
      </c>
      <c r="AX26" s="17">
        <v>0</v>
      </c>
      <c r="AY26" s="17">
        <v>0</v>
      </c>
      <c r="AZ26" s="17">
        <v>0</v>
      </c>
      <c r="BA26" s="17">
        <v>0</v>
      </c>
      <c r="BB26" s="15">
        <f t="shared" si="22"/>
        <v>0</v>
      </c>
      <c r="BC26" s="16">
        <v>0</v>
      </c>
      <c r="BD26" s="17">
        <v>0</v>
      </c>
      <c r="BE26" s="17">
        <v>0</v>
      </c>
      <c r="BF26" s="17">
        <v>0</v>
      </c>
      <c r="BG26" s="17">
        <v>0</v>
      </c>
      <c r="BH26" s="15">
        <f t="shared" si="23"/>
        <v>0</v>
      </c>
      <c r="BI26" s="16">
        <v>24.18230808196364</v>
      </c>
      <c r="BJ26" s="17">
        <v>0</v>
      </c>
      <c r="BK26" s="17">
        <v>0</v>
      </c>
      <c r="BL26" s="17">
        <v>0</v>
      </c>
      <c r="BM26" s="17">
        <v>0</v>
      </c>
      <c r="BN26" s="15">
        <f t="shared" si="24"/>
        <v>24.18230808196364</v>
      </c>
    </row>
    <row r="27" spans="1:66" s="60" customFormat="1" ht="12.75" customHeight="1" x14ac:dyDescent="0.2">
      <c r="A27" s="14" t="s">
        <v>304</v>
      </c>
      <c r="B27" s="14" t="s">
        <v>1068</v>
      </c>
      <c r="C27" s="67" t="s">
        <v>305</v>
      </c>
      <c r="D27" s="14" t="s">
        <v>30</v>
      </c>
      <c r="E27" s="14" t="s">
        <v>36</v>
      </c>
      <c r="F27" s="14" t="s">
        <v>104</v>
      </c>
      <c r="G27" s="98">
        <f t="shared" si="0"/>
        <v>0</v>
      </c>
      <c r="H27" s="98">
        <f t="shared" si="1"/>
        <v>0</v>
      </c>
      <c r="I27" s="98">
        <f t="shared" si="2"/>
        <v>0</v>
      </c>
      <c r="J27" s="98">
        <f t="shared" si="3"/>
        <v>0</v>
      </c>
      <c r="K27" s="98">
        <f t="shared" si="4"/>
        <v>0</v>
      </c>
      <c r="L27" s="15">
        <f t="shared" si="5"/>
        <v>0</v>
      </c>
      <c r="M27" s="99">
        <v>0</v>
      </c>
      <c r="N27" s="98">
        <v>0</v>
      </c>
      <c r="O27" s="98">
        <v>0</v>
      </c>
      <c r="P27" s="98">
        <v>0</v>
      </c>
      <c r="Q27" s="98">
        <v>0</v>
      </c>
      <c r="R27" s="15">
        <f t="shared" si="6"/>
        <v>0</v>
      </c>
      <c r="S27" s="16">
        <v>0</v>
      </c>
      <c r="T27" s="17">
        <v>0</v>
      </c>
      <c r="U27" s="17">
        <v>0</v>
      </c>
      <c r="V27" s="17">
        <v>0</v>
      </c>
      <c r="W27" s="17">
        <v>0</v>
      </c>
      <c r="X27" s="15">
        <f t="shared" si="7"/>
        <v>0</v>
      </c>
      <c r="Y27" s="18">
        <f>S27*('Labour cost esc'!J$12-1)</f>
        <v>0</v>
      </c>
      <c r="Z27" s="19">
        <f>T27*('Labour cost esc'!K$12-1)</f>
        <v>0</v>
      </c>
      <c r="AA27" s="19">
        <f>U27*('Labour cost esc'!L$12-1)</f>
        <v>0</v>
      </c>
      <c r="AB27" s="19">
        <f>V27*('Labour cost esc'!M$12-1)</f>
        <v>0</v>
      </c>
      <c r="AC27" s="19">
        <f>W27*('Labour cost esc'!N$12-1)</f>
        <v>0</v>
      </c>
      <c r="AD27" s="15">
        <f t="shared" si="8"/>
        <v>0</v>
      </c>
      <c r="AE27" s="18">
        <f t="shared" si="9"/>
        <v>0</v>
      </c>
      <c r="AF27" s="19">
        <f t="shared" si="10"/>
        <v>0</v>
      </c>
      <c r="AG27" s="19">
        <f t="shared" si="11"/>
        <v>0</v>
      </c>
      <c r="AH27" s="19">
        <f t="shared" si="12"/>
        <v>0</v>
      </c>
      <c r="AI27" s="19">
        <f t="shared" si="13"/>
        <v>0</v>
      </c>
      <c r="AJ27" s="20">
        <f t="shared" si="14"/>
        <v>0</v>
      </c>
      <c r="AK27" s="98">
        <f t="shared" si="25"/>
        <v>0</v>
      </c>
      <c r="AL27" s="98">
        <f t="shared" si="26"/>
        <v>0</v>
      </c>
      <c r="AM27" s="98">
        <f t="shared" si="27"/>
        <v>0</v>
      </c>
      <c r="AN27" s="98">
        <f t="shared" si="28"/>
        <v>0</v>
      </c>
      <c r="AO27" s="98">
        <f t="shared" si="29"/>
        <v>0</v>
      </c>
      <c r="AP27" s="15">
        <f t="shared" si="20"/>
        <v>0</v>
      </c>
      <c r="AQ27" s="99">
        <v>0</v>
      </c>
      <c r="AR27" s="98">
        <v>0</v>
      </c>
      <c r="AS27" s="98">
        <v>0</v>
      </c>
      <c r="AT27" s="98">
        <v>0</v>
      </c>
      <c r="AU27" s="98">
        <v>0</v>
      </c>
      <c r="AV27" s="15">
        <f t="shared" si="21"/>
        <v>0</v>
      </c>
      <c r="AW27" s="16">
        <v>0</v>
      </c>
      <c r="AX27" s="17">
        <v>0</v>
      </c>
      <c r="AY27" s="17">
        <v>0</v>
      </c>
      <c r="AZ27" s="17">
        <v>0</v>
      </c>
      <c r="BA27" s="17">
        <v>0</v>
      </c>
      <c r="BB27" s="15">
        <f t="shared" si="22"/>
        <v>0</v>
      </c>
      <c r="BC27" s="16">
        <v>0</v>
      </c>
      <c r="BD27" s="17">
        <v>0</v>
      </c>
      <c r="BE27" s="17">
        <v>0</v>
      </c>
      <c r="BF27" s="17">
        <v>0</v>
      </c>
      <c r="BG27" s="17">
        <v>0</v>
      </c>
      <c r="BH27" s="15">
        <f t="shared" si="23"/>
        <v>0</v>
      </c>
      <c r="BI27" s="16">
        <v>2.271031412727273</v>
      </c>
      <c r="BJ27" s="17">
        <v>32.199066713898304</v>
      </c>
      <c r="BK27" s="17">
        <v>0</v>
      </c>
      <c r="BL27" s="17">
        <v>0</v>
      </c>
      <c r="BM27" s="17">
        <v>0</v>
      </c>
      <c r="BN27" s="15">
        <f t="shared" si="24"/>
        <v>34.470098126625579</v>
      </c>
    </row>
    <row r="28" spans="1:66" s="60" customFormat="1" ht="12.75" customHeight="1" x14ac:dyDescent="0.2">
      <c r="A28" s="14" t="s">
        <v>306</v>
      </c>
      <c r="B28" s="14" t="s">
        <v>1068</v>
      </c>
      <c r="C28" s="67" t="s">
        <v>307</v>
      </c>
      <c r="D28" s="14" t="s">
        <v>30</v>
      </c>
      <c r="E28" s="14" t="s">
        <v>36</v>
      </c>
      <c r="F28" s="14" t="s">
        <v>32</v>
      </c>
      <c r="G28" s="98">
        <f t="shared" si="0"/>
        <v>0</v>
      </c>
      <c r="H28" s="98">
        <f t="shared" si="1"/>
        <v>0</v>
      </c>
      <c r="I28" s="98">
        <f t="shared" si="2"/>
        <v>0</v>
      </c>
      <c r="J28" s="98">
        <f t="shared" si="3"/>
        <v>0</v>
      </c>
      <c r="K28" s="98">
        <f t="shared" si="4"/>
        <v>0</v>
      </c>
      <c r="L28" s="15">
        <f t="shared" si="5"/>
        <v>0</v>
      </c>
      <c r="M28" s="99">
        <v>0</v>
      </c>
      <c r="N28" s="98">
        <v>0</v>
      </c>
      <c r="O28" s="98">
        <v>0</v>
      </c>
      <c r="P28" s="98">
        <v>0</v>
      </c>
      <c r="Q28" s="98">
        <v>0</v>
      </c>
      <c r="R28" s="15">
        <f t="shared" si="6"/>
        <v>0</v>
      </c>
      <c r="S28" s="16">
        <v>0</v>
      </c>
      <c r="T28" s="17">
        <v>0</v>
      </c>
      <c r="U28" s="17">
        <v>0</v>
      </c>
      <c r="V28" s="17">
        <v>0</v>
      </c>
      <c r="W28" s="17">
        <v>0</v>
      </c>
      <c r="X28" s="15">
        <f t="shared" si="7"/>
        <v>0</v>
      </c>
      <c r="Y28" s="18">
        <f>S28*('Labour cost esc'!J$12-1)</f>
        <v>0</v>
      </c>
      <c r="Z28" s="19">
        <f>T28*('Labour cost esc'!K$12-1)</f>
        <v>0</v>
      </c>
      <c r="AA28" s="19">
        <f>U28*('Labour cost esc'!L$12-1)</f>
        <v>0</v>
      </c>
      <c r="AB28" s="19">
        <f>V28*('Labour cost esc'!M$12-1)</f>
        <v>0</v>
      </c>
      <c r="AC28" s="19">
        <f>W28*('Labour cost esc'!N$12-1)</f>
        <v>0</v>
      </c>
      <c r="AD28" s="15">
        <f t="shared" si="8"/>
        <v>0</v>
      </c>
      <c r="AE28" s="18">
        <f t="shared" si="9"/>
        <v>0</v>
      </c>
      <c r="AF28" s="19">
        <f t="shared" si="10"/>
        <v>0</v>
      </c>
      <c r="AG28" s="19">
        <f t="shared" si="11"/>
        <v>0</v>
      </c>
      <c r="AH28" s="19">
        <f t="shared" si="12"/>
        <v>0</v>
      </c>
      <c r="AI28" s="19">
        <f t="shared" si="13"/>
        <v>0</v>
      </c>
      <c r="AJ28" s="20">
        <f t="shared" si="14"/>
        <v>0</v>
      </c>
      <c r="AK28" s="98">
        <f t="shared" si="25"/>
        <v>0</v>
      </c>
      <c r="AL28" s="98">
        <f t="shared" si="26"/>
        <v>0</v>
      </c>
      <c r="AM28" s="98">
        <f t="shared" si="27"/>
        <v>0</v>
      </c>
      <c r="AN28" s="98">
        <f t="shared" si="28"/>
        <v>0</v>
      </c>
      <c r="AO28" s="98">
        <f t="shared" si="29"/>
        <v>0</v>
      </c>
      <c r="AP28" s="15">
        <f t="shared" si="20"/>
        <v>0</v>
      </c>
      <c r="AQ28" s="99">
        <v>0</v>
      </c>
      <c r="AR28" s="98">
        <v>0</v>
      </c>
      <c r="AS28" s="98">
        <v>0</v>
      </c>
      <c r="AT28" s="98">
        <v>0</v>
      </c>
      <c r="AU28" s="98">
        <v>0</v>
      </c>
      <c r="AV28" s="15">
        <f t="shared" si="21"/>
        <v>0</v>
      </c>
      <c r="AW28" s="16">
        <v>0</v>
      </c>
      <c r="AX28" s="17">
        <v>0</v>
      </c>
      <c r="AY28" s="17">
        <v>0</v>
      </c>
      <c r="AZ28" s="17">
        <v>0</v>
      </c>
      <c r="BA28" s="17">
        <v>0</v>
      </c>
      <c r="BB28" s="15">
        <f t="shared" si="22"/>
        <v>0</v>
      </c>
      <c r="BC28" s="16">
        <v>0</v>
      </c>
      <c r="BD28" s="17">
        <v>0</v>
      </c>
      <c r="BE28" s="17">
        <v>0</v>
      </c>
      <c r="BF28" s="17">
        <v>0</v>
      </c>
      <c r="BG28" s="17">
        <v>0</v>
      </c>
      <c r="BH28" s="15">
        <f t="shared" si="23"/>
        <v>0</v>
      </c>
      <c r="BI28" s="16">
        <v>1.1907364254545454</v>
      </c>
      <c r="BJ28" s="17">
        <v>132.87594370881359</v>
      </c>
      <c r="BK28" s="17">
        <v>0</v>
      </c>
      <c r="BL28" s="17">
        <v>0</v>
      </c>
      <c r="BM28" s="17">
        <v>0</v>
      </c>
      <c r="BN28" s="15">
        <f t="shared" si="24"/>
        <v>134.06668013426813</v>
      </c>
    </row>
    <row r="29" spans="1:66" s="60" customFormat="1" ht="12.75" customHeight="1" x14ac:dyDescent="0.2">
      <c r="A29" s="14" t="s">
        <v>308</v>
      </c>
      <c r="B29" s="14" t="s">
        <v>1068</v>
      </c>
      <c r="C29" s="67" t="s">
        <v>309</v>
      </c>
      <c r="D29" s="14" t="s">
        <v>30</v>
      </c>
      <c r="E29" s="14" t="s">
        <v>36</v>
      </c>
      <c r="F29" s="14" t="s">
        <v>104</v>
      </c>
      <c r="G29" s="98">
        <f t="shared" si="0"/>
        <v>0</v>
      </c>
      <c r="H29" s="98">
        <f t="shared" si="1"/>
        <v>0</v>
      </c>
      <c r="I29" s="98">
        <f t="shared" si="2"/>
        <v>0</v>
      </c>
      <c r="J29" s="98">
        <f t="shared" si="3"/>
        <v>0</v>
      </c>
      <c r="K29" s="98">
        <f t="shared" si="4"/>
        <v>0</v>
      </c>
      <c r="L29" s="15">
        <f t="shared" si="5"/>
        <v>0</v>
      </c>
      <c r="M29" s="99">
        <v>0</v>
      </c>
      <c r="N29" s="98">
        <v>0</v>
      </c>
      <c r="O29" s="98">
        <v>0</v>
      </c>
      <c r="P29" s="98">
        <v>0</v>
      </c>
      <c r="Q29" s="98">
        <v>0</v>
      </c>
      <c r="R29" s="15">
        <f t="shared" si="6"/>
        <v>0</v>
      </c>
      <c r="S29" s="16">
        <v>0</v>
      </c>
      <c r="T29" s="17">
        <v>0</v>
      </c>
      <c r="U29" s="17">
        <v>0</v>
      </c>
      <c r="V29" s="17">
        <v>0</v>
      </c>
      <c r="W29" s="17">
        <v>0</v>
      </c>
      <c r="X29" s="15">
        <f t="shared" si="7"/>
        <v>0</v>
      </c>
      <c r="Y29" s="18">
        <f>S29*('Labour cost esc'!J$12-1)</f>
        <v>0</v>
      </c>
      <c r="Z29" s="19">
        <f>T29*('Labour cost esc'!K$12-1)</f>
        <v>0</v>
      </c>
      <c r="AA29" s="19">
        <f>U29*('Labour cost esc'!L$12-1)</f>
        <v>0</v>
      </c>
      <c r="AB29" s="19">
        <f>V29*('Labour cost esc'!M$12-1)</f>
        <v>0</v>
      </c>
      <c r="AC29" s="19">
        <f>W29*('Labour cost esc'!N$12-1)</f>
        <v>0</v>
      </c>
      <c r="AD29" s="15">
        <f t="shared" si="8"/>
        <v>0</v>
      </c>
      <c r="AE29" s="18">
        <f t="shared" si="9"/>
        <v>0</v>
      </c>
      <c r="AF29" s="19">
        <f t="shared" si="10"/>
        <v>0</v>
      </c>
      <c r="AG29" s="19">
        <f t="shared" si="11"/>
        <v>0</v>
      </c>
      <c r="AH29" s="19">
        <f t="shared" si="12"/>
        <v>0</v>
      </c>
      <c r="AI29" s="19">
        <f t="shared" si="13"/>
        <v>0</v>
      </c>
      <c r="AJ29" s="20">
        <f t="shared" si="14"/>
        <v>0</v>
      </c>
      <c r="AK29" s="98">
        <f t="shared" si="25"/>
        <v>0</v>
      </c>
      <c r="AL29" s="98">
        <f t="shared" si="26"/>
        <v>0</v>
      </c>
      <c r="AM29" s="98">
        <f t="shared" si="27"/>
        <v>0</v>
      </c>
      <c r="AN29" s="98">
        <f t="shared" si="28"/>
        <v>0</v>
      </c>
      <c r="AO29" s="98">
        <f t="shared" si="29"/>
        <v>0</v>
      </c>
      <c r="AP29" s="15">
        <f t="shared" si="20"/>
        <v>0</v>
      </c>
      <c r="AQ29" s="99">
        <v>0</v>
      </c>
      <c r="AR29" s="98">
        <v>0</v>
      </c>
      <c r="AS29" s="98">
        <v>0</v>
      </c>
      <c r="AT29" s="98">
        <v>0</v>
      </c>
      <c r="AU29" s="98">
        <v>0</v>
      </c>
      <c r="AV29" s="15">
        <f t="shared" si="21"/>
        <v>0</v>
      </c>
      <c r="AW29" s="16">
        <v>0</v>
      </c>
      <c r="AX29" s="17">
        <v>0</v>
      </c>
      <c r="AY29" s="17">
        <v>0</v>
      </c>
      <c r="AZ29" s="17">
        <v>0</v>
      </c>
      <c r="BA29" s="17">
        <v>0</v>
      </c>
      <c r="BB29" s="15">
        <f t="shared" si="22"/>
        <v>0</v>
      </c>
      <c r="BC29" s="16">
        <v>0</v>
      </c>
      <c r="BD29" s="17">
        <v>0</v>
      </c>
      <c r="BE29" s="17">
        <v>0</v>
      </c>
      <c r="BF29" s="17">
        <v>0</v>
      </c>
      <c r="BG29" s="17">
        <v>0</v>
      </c>
      <c r="BH29" s="15">
        <f t="shared" si="23"/>
        <v>0</v>
      </c>
      <c r="BI29" s="16">
        <v>3.9111502418181816</v>
      </c>
      <c r="BJ29" s="17">
        <v>75.596052966101695</v>
      </c>
      <c r="BK29" s="17">
        <v>0</v>
      </c>
      <c r="BL29" s="17">
        <v>0</v>
      </c>
      <c r="BM29" s="17">
        <v>0</v>
      </c>
      <c r="BN29" s="15">
        <f t="shared" si="24"/>
        <v>79.507203207919872</v>
      </c>
    </row>
    <row r="30" spans="1:66" s="60" customFormat="1" ht="12.75" customHeight="1" x14ac:dyDescent="0.2">
      <c r="A30" s="14" t="s">
        <v>310</v>
      </c>
      <c r="B30" s="14" t="s">
        <v>1068</v>
      </c>
      <c r="C30" s="67" t="s">
        <v>311</v>
      </c>
      <c r="D30" s="14" t="s">
        <v>30</v>
      </c>
      <c r="E30" s="14" t="s">
        <v>39</v>
      </c>
      <c r="F30" s="14" t="s">
        <v>32</v>
      </c>
      <c r="G30" s="98">
        <f t="shared" si="0"/>
        <v>0</v>
      </c>
      <c r="H30" s="98">
        <f t="shared" si="1"/>
        <v>0</v>
      </c>
      <c r="I30" s="98">
        <f t="shared" si="2"/>
        <v>0</v>
      </c>
      <c r="J30" s="98">
        <f t="shared" si="3"/>
        <v>0</v>
      </c>
      <c r="K30" s="98">
        <f t="shared" si="4"/>
        <v>0</v>
      </c>
      <c r="L30" s="15">
        <f t="shared" si="5"/>
        <v>0</v>
      </c>
      <c r="M30" s="99">
        <v>0</v>
      </c>
      <c r="N30" s="98">
        <v>0</v>
      </c>
      <c r="O30" s="98">
        <v>0</v>
      </c>
      <c r="P30" s="98">
        <v>0</v>
      </c>
      <c r="Q30" s="98">
        <v>0</v>
      </c>
      <c r="R30" s="15">
        <f t="shared" si="6"/>
        <v>0</v>
      </c>
      <c r="S30" s="16">
        <v>0</v>
      </c>
      <c r="T30" s="17">
        <v>0</v>
      </c>
      <c r="U30" s="17">
        <v>0</v>
      </c>
      <c r="V30" s="17">
        <v>0</v>
      </c>
      <c r="W30" s="17">
        <v>0</v>
      </c>
      <c r="X30" s="15">
        <f t="shared" si="7"/>
        <v>0</v>
      </c>
      <c r="Y30" s="18">
        <f>S30*('Labour cost esc'!J$12-1)</f>
        <v>0</v>
      </c>
      <c r="Z30" s="19">
        <f>T30*('Labour cost esc'!K$12-1)</f>
        <v>0</v>
      </c>
      <c r="AA30" s="19">
        <f>U30*('Labour cost esc'!L$12-1)</f>
        <v>0</v>
      </c>
      <c r="AB30" s="19">
        <f>V30*('Labour cost esc'!M$12-1)</f>
        <v>0</v>
      </c>
      <c r="AC30" s="19">
        <f>W30*('Labour cost esc'!N$12-1)</f>
        <v>0</v>
      </c>
      <c r="AD30" s="15">
        <f t="shared" si="8"/>
        <v>0</v>
      </c>
      <c r="AE30" s="18">
        <f t="shared" si="9"/>
        <v>0</v>
      </c>
      <c r="AF30" s="19">
        <f t="shared" si="10"/>
        <v>0</v>
      </c>
      <c r="AG30" s="19">
        <f t="shared" si="11"/>
        <v>0</v>
      </c>
      <c r="AH30" s="19">
        <f t="shared" si="12"/>
        <v>0</v>
      </c>
      <c r="AI30" s="19">
        <f t="shared" si="13"/>
        <v>0</v>
      </c>
      <c r="AJ30" s="20">
        <f t="shared" si="14"/>
        <v>0</v>
      </c>
      <c r="AK30" s="98">
        <f t="shared" si="25"/>
        <v>0</v>
      </c>
      <c r="AL30" s="98">
        <f t="shared" si="26"/>
        <v>0</v>
      </c>
      <c r="AM30" s="98">
        <f t="shared" si="27"/>
        <v>0</v>
      </c>
      <c r="AN30" s="98">
        <f t="shared" si="28"/>
        <v>0</v>
      </c>
      <c r="AO30" s="98">
        <f t="shared" si="29"/>
        <v>0</v>
      </c>
      <c r="AP30" s="15">
        <f t="shared" si="20"/>
        <v>0</v>
      </c>
      <c r="AQ30" s="99">
        <v>0</v>
      </c>
      <c r="AR30" s="98">
        <v>0</v>
      </c>
      <c r="AS30" s="98">
        <v>0</v>
      </c>
      <c r="AT30" s="98">
        <v>0</v>
      </c>
      <c r="AU30" s="98">
        <v>0</v>
      </c>
      <c r="AV30" s="15">
        <f t="shared" si="21"/>
        <v>0</v>
      </c>
      <c r="AW30" s="16">
        <v>103.25700029262984</v>
      </c>
      <c r="AX30" s="17">
        <v>0.45869358467889892</v>
      </c>
      <c r="AY30" s="17">
        <v>-16.971876540000004</v>
      </c>
      <c r="AZ30" s="17">
        <v>0</v>
      </c>
      <c r="BA30" s="17">
        <v>0</v>
      </c>
      <c r="BB30" s="15">
        <f t="shared" si="22"/>
        <v>86.743817337308741</v>
      </c>
      <c r="BC30" s="16">
        <v>115.74499277869712</v>
      </c>
      <c r="BD30" s="17">
        <v>0</v>
      </c>
      <c r="BE30" s="17">
        <v>0</v>
      </c>
      <c r="BF30" s="17">
        <v>0</v>
      </c>
      <c r="BG30" s="17">
        <v>0</v>
      </c>
      <c r="BH30" s="15">
        <f t="shared" si="23"/>
        <v>115.74499277869712</v>
      </c>
      <c r="BI30" s="16">
        <v>28.307156159454543</v>
      </c>
      <c r="BJ30" s="17">
        <v>12.217493080677967</v>
      </c>
      <c r="BK30" s="17">
        <v>0</v>
      </c>
      <c r="BL30" s="17">
        <v>0</v>
      </c>
      <c r="BM30" s="17">
        <v>0</v>
      </c>
      <c r="BN30" s="15">
        <f t="shared" si="24"/>
        <v>40.524649240132511</v>
      </c>
    </row>
    <row r="31" spans="1:66" s="60" customFormat="1" ht="12.75" customHeight="1" x14ac:dyDescent="0.2">
      <c r="A31" s="14" t="s">
        <v>312</v>
      </c>
      <c r="B31" s="14" t="s">
        <v>1068</v>
      </c>
      <c r="C31" s="67" t="s">
        <v>313</v>
      </c>
      <c r="D31" s="14" t="s">
        <v>30</v>
      </c>
      <c r="E31" s="14" t="s">
        <v>36</v>
      </c>
      <c r="F31" s="14" t="s">
        <v>32</v>
      </c>
      <c r="G31" s="98">
        <f t="shared" si="0"/>
        <v>0</v>
      </c>
      <c r="H31" s="98">
        <f t="shared" si="1"/>
        <v>0</v>
      </c>
      <c r="I31" s="98">
        <f t="shared" si="2"/>
        <v>0</v>
      </c>
      <c r="J31" s="98">
        <f t="shared" si="3"/>
        <v>0</v>
      </c>
      <c r="K31" s="98">
        <f t="shared" si="4"/>
        <v>0</v>
      </c>
      <c r="L31" s="15">
        <f t="shared" si="5"/>
        <v>0</v>
      </c>
      <c r="M31" s="99">
        <v>0</v>
      </c>
      <c r="N31" s="98">
        <v>0</v>
      </c>
      <c r="O31" s="98">
        <v>0</v>
      </c>
      <c r="P31" s="98">
        <v>0</v>
      </c>
      <c r="Q31" s="98">
        <v>0</v>
      </c>
      <c r="R31" s="15">
        <f t="shared" si="6"/>
        <v>0</v>
      </c>
      <c r="S31" s="16">
        <v>0</v>
      </c>
      <c r="T31" s="17">
        <v>0</v>
      </c>
      <c r="U31" s="17">
        <v>0</v>
      </c>
      <c r="V31" s="17">
        <v>0</v>
      </c>
      <c r="W31" s="17">
        <v>0</v>
      </c>
      <c r="X31" s="15">
        <f t="shared" si="7"/>
        <v>0</v>
      </c>
      <c r="Y31" s="18">
        <f>S31*('Labour cost esc'!J$12-1)</f>
        <v>0</v>
      </c>
      <c r="Z31" s="19">
        <f>T31*('Labour cost esc'!K$12-1)</f>
        <v>0</v>
      </c>
      <c r="AA31" s="19">
        <f>U31*('Labour cost esc'!L$12-1)</f>
        <v>0</v>
      </c>
      <c r="AB31" s="19">
        <f>V31*('Labour cost esc'!M$12-1)</f>
        <v>0</v>
      </c>
      <c r="AC31" s="19">
        <f>W31*('Labour cost esc'!N$12-1)</f>
        <v>0</v>
      </c>
      <c r="AD31" s="15">
        <f t="shared" si="8"/>
        <v>0</v>
      </c>
      <c r="AE31" s="18">
        <f t="shared" si="9"/>
        <v>0</v>
      </c>
      <c r="AF31" s="19">
        <f t="shared" si="10"/>
        <v>0</v>
      </c>
      <c r="AG31" s="19">
        <f t="shared" si="11"/>
        <v>0</v>
      </c>
      <c r="AH31" s="19">
        <f t="shared" si="12"/>
        <v>0</v>
      </c>
      <c r="AI31" s="19">
        <f t="shared" si="13"/>
        <v>0</v>
      </c>
      <c r="AJ31" s="20">
        <f t="shared" si="14"/>
        <v>0</v>
      </c>
      <c r="AK31" s="98">
        <f t="shared" si="25"/>
        <v>0</v>
      </c>
      <c r="AL31" s="98">
        <f t="shared" si="26"/>
        <v>0</v>
      </c>
      <c r="AM31" s="98">
        <f t="shared" si="27"/>
        <v>0</v>
      </c>
      <c r="AN31" s="98">
        <f t="shared" si="28"/>
        <v>0</v>
      </c>
      <c r="AO31" s="98">
        <f t="shared" si="29"/>
        <v>0</v>
      </c>
      <c r="AP31" s="15">
        <f t="shared" si="20"/>
        <v>0</v>
      </c>
      <c r="AQ31" s="99">
        <v>0</v>
      </c>
      <c r="AR31" s="98">
        <v>0</v>
      </c>
      <c r="AS31" s="98">
        <v>0</v>
      </c>
      <c r="AT31" s="98">
        <v>0</v>
      </c>
      <c r="AU31" s="98">
        <v>0</v>
      </c>
      <c r="AV31" s="15">
        <f t="shared" si="21"/>
        <v>0</v>
      </c>
      <c r="AW31" s="16">
        <v>0</v>
      </c>
      <c r="AX31" s="17">
        <v>0</v>
      </c>
      <c r="AY31" s="17">
        <v>0</v>
      </c>
      <c r="AZ31" s="17">
        <v>0</v>
      </c>
      <c r="BA31" s="17">
        <v>0</v>
      </c>
      <c r="BB31" s="15">
        <f t="shared" si="22"/>
        <v>0</v>
      </c>
      <c r="BC31" s="16">
        <v>0</v>
      </c>
      <c r="BD31" s="17">
        <v>0</v>
      </c>
      <c r="BE31" s="17">
        <v>0</v>
      </c>
      <c r="BF31" s="17">
        <v>0</v>
      </c>
      <c r="BG31" s="17">
        <v>0</v>
      </c>
      <c r="BH31" s="15">
        <f t="shared" si="23"/>
        <v>0</v>
      </c>
      <c r="BI31" s="16">
        <v>25.482940085618182</v>
      </c>
      <c r="BJ31" s="17">
        <v>156.70943753491528</v>
      </c>
      <c r="BK31" s="17">
        <v>0.78471753128834365</v>
      </c>
      <c r="BL31" s="17">
        <v>0</v>
      </c>
      <c r="BM31" s="17">
        <v>0</v>
      </c>
      <c r="BN31" s="15">
        <f t="shared" si="24"/>
        <v>182.97709515182183</v>
      </c>
    </row>
    <row r="32" spans="1:66" s="60" customFormat="1" ht="12.75" customHeight="1" x14ac:dyDescent="0.2">
      <c r="A32" s="14" t="s">
        <v>314</v>
      </c>
      <c r="B32" s="14" t="s">
        <v>1068</v>
      </c>
      <c r="C32" s="67" t="s">
        <v>33</v>
      </c>
      <c r="D32" s="14" t="s">
        <v>30</v>
      </c>
      <c r="E32" s="14" t="s">
        <v>34</v>
      </c>
      <c r="F32" s="14" t="s">
        <v>32</v>
      </c>
      <c r="G32" s="98">
        <f t="shared" si="0"/>
        <v>1609</v>
      </c>
      <c r="H32" s="98">
        <f t="shared" si="1"/>
        <v>1609</v>
      </c>
      <c r="I32" s="98">
        <f t="shared" si="2"/>
        <v>1609</v>
      </c>
      <c r="J32" s="98">
        <f t="shared" si="3"/>
        <v>1609</v>
      </c>
      <c r="K32" s="98">
        <f t="shared" si="4"/>
        <v>1609</v>
      </c>
      <c r="L32" s="15">
        <f t="shared" si="5"/>
        <v>1609</v>
      </c>
      <c r="M32" s="99">
        <v>1</v>
      </c>
      <c r="N32" s="98">
        <v>1</v>
      </c>
      <c r="O32" s="98">
        <v>1</v>
      </c>
      <c r="P32" s="98">
        <v>1</v>
      </c>
      <c r="Q32" s="98">
        <v>1</v>
      </c>
      <c r="R32" s="15">
        <f t="shared" si="6"/>
        <v>5</v>
      </c>
      <c r="S32" s="16">
        <v>1609</v>
      </c>
      <c r="T32" s="17">
        <v>1609</v>
      </c>
      <c r="U32" s="17">
        <v>1609</v>
      </c>
      <c r="V32" s="17">
        <v>1609</v>
      </c>
      <c r="W32" s="17">
        <v>1609</v>
      </c>
      <c r="X32" s="15">
        <f t="shared" si="7"/>
        <v>8045</v>
      </c>
      <c r="Y32" s="18">
        <f>S32*('Labour cost esc'!J$12-1)</f>
        <v>8.2024124539901759</v>
      </c>
      <c r="Z32" s="19">
        <f>T32*('Labour cost esc'!K$12-1)</f>
        <v>12.319285830395623</v>
      </c>
      <c r="AA32" s="19">
        <f>U32*('Labour cost esc'!L$12-1)</f>
        <v>16.446639432570489</v>
      </c>
      <c r="AB32" s="19">
        <f>V32*('Labour cost esc'!M$12-1)</f>
        <v>20.58449993977413</v>
      </c>
      <c r="AC32" s="19">
        <f>W32*('Labour cost esc'!N$12-1)</f>
        <v>24.732894099182179</v>
      </c>
      <c r="AD32" s="15">
        <f t="shared" si="8"/>
        <v>82.285731755912593</v>
      </c>
      <c r="AE32" s="18">
        <f t="shared" si="9"/>
        <v>1617.2024124539901</v>
      </c>
      <c r="AF32" s="19">
        <f t="shared" si="10"/>
        <v>1621.3192858303955</v>
      </c>
      <c r="AG32" s="19">
        <f t="shared" si="11"/>
        <v>1625.4466394325705</v>
      </c>
      <c r="AH32" s="19">
        <f t="shared" si="12"/>
        <v>1629.5844999397741</v>
      </c>
      <c r="AI32" s="19">
        <f t="shared" si="13"/>
        <v>1633.7328940991822</v>
      </c>
      <c r="AJ32" s="20">
        <f t="shared" si="14"/>
        <v>8127.2857317559128</v>
      </c>
      <c r="AK32" s="98">
        <f t="shared" si="25"/>
        <v>0</v>
      </c>
      <c r="AL32" s="98">
        <f t="shared" si="26"/>
        <v>0</v>
      </c>
      <c r="AM32" s="98">
        <f t="shared" si="27"/>
        <v>0</v>
      </c>
      <c r="AN32" s="98">
        <f t="shared" si="28"/>
        <v>0</v>
      </c>
      <c r="AO32" s="98">
        <f t="shared" si="29"/>
        <v>0</v>
      </c>
      <c r="AP32" s="15">
        <f t="shared" si="20"/>
        <v>0</v>
      </c>
      <c r="AQ32" s="99">
        <v>0</v>
      </c>
      <c r="AR32" s="98">
        <v>0</v>
      </c>
      <c r="AS32" s="98">
        <v>0</v>
      </c>
      <c r="AT32" s="98">
        <v>0</v>
      </c>
      <c r="AU32" s="98">
        <v>0</v>
      </c>
      <c r="AV32" s="15">
        <f t="shared" si="21"/>
        <v>0</v>
      </c>
      <c r="AW32" s="16">
        <v>1500.0914439581711</v>
      </c>
      <c r="AX32" s="17">
        <v>1360.8754342877053</v>
      </c>
      <c r="AY32" s="17">
        <v>964.43617302000018</v>
      </c>
      <c r="AZ32" s="17">
        <v>514.48810000000037</v>
      </c>
      <c r="BA32" s="17">
        <v>800</v>
      </c>
      <c r="BB32" s="15">
        <f t="shared" si="22"/>
        <v>5139.8911512658769</v>
      </c>
      <c r="BC32" s="16">
        <v>1583.8788485505918</v>
      </c>
      <c r="BD32" s="17">
        <v>1584.9445313485537</v>
      </c>
      <c r="BE32" s="17">
        <v>1586.0109311709443</v>
      </c>
      <c r="BF32" s="17">
        <v>1587.0780485001999</v>
      </c>
      <c r="BG32" s="17">
        <v>732.99040791649873</v>
      </c>
      <c r="BH32" s="15">
        <f t="shared" si="23"/>
        <v>7074.9027674867884</v>
      </c>
      <c r="BI32" s="16">
        <v>463.71744842400005</v>
      </c>
      <c r="BJ32" s="17">
        <v>3.1234327169491536</v>
      </c>
      <c r="BK32" s="17">
        <v>0</v>
      </c>
      <c r="BL32" s="17">
        <v>1236.8179675071945</v>
      </c>
      <c r="BM32" s="17">
        <v>106.95935494197951</v>
      </c>
      <c r="BN32" s="15">
        <f t="shared" si="24"/>
        <v>1810.6182035901231</v>
      </c>
    </row>
    <row r="33" spans="1:66" s="60" customFormat="1" ht="12.75" customHeight="1" x14ac:dyDescent="0.2">
      <c r="A33" s="14" t="s">
        <v>315</v>
      </c>
      <c r="B33" s="14" t="s">
        <v>1068</v>
      </c>
      <c r="C33" s="67" t="s">
        <v>316</v>
      </c>
      <c r="D33" s="14" t="s">
        <v>30</v>
      </c>
      <c r="E33" s="14" t="s">
        <v>36</v>
      </c>
      <c r="F33" s="14" t="s">
        <v>37</v>
      </c>
      <c r="G33" s="98">
        <f t="shared" si="0"/>
        <v>0</v>
      </c>
      <c r="H33" s="98">
        <f t="shared" si="1"/>
        <v>0</v>
      </c>
      <c r="I33" s="98">
        <f t="shared" si="2"/>
        <v>0</v>
      </c>
      <c r="J33" s="98">
        <f t="shared" si="3"/>
        <v>0</v>
      </c>
      <c r="K33" s="98">
        <f t="shared" si="4"/>
        <v>0</v>
      </c>
      <c r="L33" s="15">
        <f t="shared" si="5"/>
        <v>0</v>
      </c>
      <c r="M33" s="99">
        <v>0</v>
      </c>
      <c r="N33" s="98">
        <v>0</v>
      </c>
      <c r="O33" s="98">
        <v>0</v>
      </c>
      <c r="P33" s="98">
        <v>0</v>
      </c>
      <c r="Q33" s="98">
        <v>0</v>
      </c>
      <c r="R33" s="15">
        <f t="shared" si="6"/>
        <v>0</v>
      </c>
      <c r="S33" s="16">
        <v>0</v>
      </c>
      <c r="T33" s="17">
        <v>0</v>
      </c>
      <c r="U33" s="17">
        <v>0</v>
      </c>
      <c r="V33" s="17">
        <v>0</v>
      </c>
      <c r="W33" s="17">
        <v>0</v>
      </c>
      <c r="X33" s="15">
        <f t="shared" si="7"/>
        <v>0</v>
      </c>
      <c r="Y33" s="18">
        <f>S33*('Labour cost esc'!J$12-1)</f>
        <v>0</v>
      </c>
      <c r="Z33" s="19">
        <f>T33*('Labour cost esc'!K$12-1)</f>
        <v>0</v>
      </c>
      <c r="AA33" s="19">
        <f>U33*('Labour cost esc'!L$12-1)</f>
        <v>0</v>
      </c>
      <c r="AB33" s="19">
        <f>V33*('Labour cost esc'!M$12-1)</f>
        <v>0</v>
      </c>
      <c r="AC33" s="19">
        <f>W33*('Labour cost esc'!N$12-1)</f>
        <v>0</v>
      </c>
      <c r="AD33" s="15">
        <f t="shared" si="8"/>
        <v>0</v>
      </c>
      <c r="AE33" s="18">
        <f t="shared" si="9"/>
        <v>0</v>
      </c>
      <c r="AF33" s="19">
        <f t="shared" si="10"/>
        <v>0</v>
      </c>
      <c r="AG33" s="19">
        <f t="shared" si="11"/>
        <v>0</v>
      </c>
      <c r="AH33" s="19">
        <f t="shared" si="12"/>
        <v>0</v>
      </c>
      <c r="AI33" s="19">
        <f t="shared" si="13"/>
        <v>0</v>
      </c>
      <c r="AJ33" s="20">
        <f t="shared" si="14"/>
        <v>0</v>
      </c>
      <c r="AK33" s="98">
        <f t="shared" si="25"/>
        <v>0</v>
      </c>
      <c r="AL33" s="98">
        <f t="shared" si="26"/>
        <v>0</v>
      </c>
      <c r="AM33" s="98">
        <f t="shared" si="27"/>
        <v>0</v>
      </c>
      <c r="AN33" s="98">
        <f t="shared" si="28"/>
        <v>0</v>
      </c>
      <c r="AO33" s="98">
        <f t="shared" si="29"/>
        <v>0</v>
      </c>
      <c r="AP33" s="15">
        <f t="shared" si="20"/>
        <v>0</v>
      </c>
      <c r="AQ33" s="99">
        <v>0</v>
      </c>
      <c r="AR33" s="98">
        <v>0</v>
      </c>
      <c r="AS33" s="98">
        <v>0</v>
      </c>
      <c r="AT33" s="98">
        <v>0</v>
      </c>
      <c r="AU33" s="98">
        <v>0</v>
      </c>
      <c r="AV33" s="15">
        <f t="shared" si="21"/>
        <v>0</v>
      </c>
      <c r="AW33" s="16">
        <v>0</v>
      </c>
      <c r="AX33" s="17">
        <v>0</v>
      </c>
      <c r="AY33" s="17">
        <v>0</v>
      </c>
      <c r="AZ33" s="17">
        <v>0</v>
      </c>
      <c r="BA33" s="17">
        <v>0</v>
      </c>
      <c r="BB33" s="15">
        <f t="shared" si="22"/>
        <v>0</v>
      </c>
      <c r="BC33" s="16">
        <v>0</v>
      </c>
      <c r="BD33" s="17">
        <v>0</v>
      </c>
      <c r="BE33" s="17">
        <v>0</v>
      </c>
      <c r="BF33" s="17">
        <v>0</v>
      </c>
      <c r="BG33" s="17">
        <v>0</v>
      </c>
      <c r="BH33" s="15">
        <f t="shared" si="23"/>
        <v>0</v>
      </c>
      <c r="BI33" s="16">
        <v>154.35826026970912</v>
      </c>
      <c r="BJ33" s="17">
        <v>21.023020983050845</v>
      </c>
      <c r="BK33" s="17">
        <v>0</v>
      </c>
      <c r="BL33" s="17">
        <v>0</v>
      </c>
      <c r="BM33" s="17">
        <v>0</v>
      </c>
      <c r="BN33" s="15">
        <f t="shared" si="24"/>
        <v>175.38128125275998</v>
      </c>
    </row>
    <row r="34" spans="1:66" s="60" customFormat="1" ht="12.75" customHeight="1" x14ac:dyDescent="0.2">
      <c r="A34" s="14" t="s">
        <v>317</v>
      </c>
      <c r="B34" s="14" t="s">
        <v>1068</v>
      </c>
      <c r="C34" s="67" t="s">
        <v>318</v>
      </c>
      <c r="D34" s="14" t="s">
        <v>30</v>
      </c>
      <c r="E34" s="14" t="s">
        <v>39</v>
      </c>
      <c r="F34" s="14" t="s">
        <v>32</v>
      </c>
      <c r="G34" s="98">
        <f t="shared" si="0"/>
        <v>0</v>
      </c>
      <c r="H34" s="98">
        <f t="shared" si="1"/>
        <v>0</v>
      </c>
      <c r="I34" s="98">
        <f t="shared" si="2"/>
        <v>0</v>
      </c>
      <c r="J34" s="98">
        <f t="shared" si="3"/>
        <v>0</v>
      </c>
      <c r="K34" s="98">
        <f t="shared" si="4"/>
        <v>0</v>
      </c>
      <c r="L34" s="15">
        <f t="shared" si="5"/>
        <v>0</v>
      </c>
      <c r="M34" s="99">
        <v>0</v>
      </c>
      <c r="N34" s="98">
        <v>0</v>
      </c>
      <c r="O34" s="98">
        <v>0</v>
      </c>
      <c r="P34" s="98">
        <v>0</v>
      </c>
      <c r="Q34" s="98">
        <v>0</v>
      </c>
      <c r="R34" s="15">
        <f t="shared" si="6"/>
        <v>0</v>
      </c>
      <c r="S34" s="16">
        <v>0</v>
      </c>
      <c r="T34" s="17">
        <v>0</v>
      </c>
      <c r="U34" s="17">
        <v>0</v>
      </c>
      <c r="V34" s="17">
        <v>0</v>
      </c>
      <c r="W34" s="17">
        <v>0</v>
      </c>
      <c r="X34" s="15">
        <f t="shared" si="7"/>
        <v>0</v>
      </c>
      <c r="Y34" s="18">
        <f>S34*('Labour cost esc'!J$12-1)</f>
        <v>0</v>
      </c>
      <c r="Z34" s="19">
        <f>T34*('Labour cost esc'!K$12-1)</f>
        <v>0</v>
      </c>
      <c r="AA34" s="19">
        <f>U34*('Labour cost esc'!L$12-1)</f>
        <v>0</v>
      </c>
      <c r="AB34" s="19">
        <f>V34*('Labour cost esc'!M$12-1)</f>
        <v>0</v>
      </c>
      <c r="AC34" s="19">
        <f>W34*('Labour cost esc'!N$12-1)</f>
        <v>0</v>
      </c>
      <c r="AD34" s="15">
        <f t="shared" si="8"/>
        <v>0</v>
      </c>
      <c r="AE34" s="18">
        <f t="shared" si="9"/>
        <v>0</v>
      </c>
      <c r="AF34" s="19">
        <f t="shared" si="10"/>
        <v>0</v>
      </c>
      <c r="AG34" s="19">
        <f t="shared" si="11"/>
        <v>0</v>
      </c>
      <c r="AH34" s="19">
        <f t="shared" si="12"/>
        <v>0</v>
      </c>
      <c r="AI34" s="19">
        <f t="shared" si="13"/>
        <v>0</v>
      </c>
      <c r="AJ34" s="20">
        <f t="shared" si="14"/>
        <v>0</v>
      </c>
      <c r="AK34" s="98">
        <f t="shared" si="25"/>
        <v>0</v>
      </c>
      <c r="AL34" s="98">
        <f t="shared" si="26"/>
        <v>0</v>
      </c>
      <c r="AM34" s="98">
        <f t="shared" si="27"/>
        <v>0</v>
      </c>
      <c r="AN34" s="98">
        <f t="shared" si="28"/>
        <v>0</v>
      </c>
      <c r="AO34" s="98">
        <f t="shared" si="29"/>
        <v>0</v>
      </c>
      <c r="AP34" s="15">
        <f t="shared" si="20"/>
        <v>0</v>
      </c>
      <c r="AQ34" s="99">
        <v>0</v>
      </c>
      <c r="AR34" s="98">
        <v>0</v>
      </c>
      <c r="AS34" s="98">
        <v>0</v>
      </c>
      <c r="AT34" s="98">
        <v>0</v>
      </c>
      <c r="AU34" s="98">
        <v>0</v>
      </c>
      <c r="AV34" s="15">
        <f t="shared" si="21"/>
        <v>0</v>
      </c>
      <c r="AW34" s="16">
        <v>0</v>
      </c>
      <c r="AX34" s="17">
        <v>507.09741576399074</v>
      </c>
      <c r="AY34" s="17">
        <v>-132.01698978000002</v>
      </c>
      <c r="AZ34" s="17">
        <v>0.16850999999999999</v>
      </c>
      <c r="BA34" s="17">
        <v>0</v>
      </c>
      <c r="BB34" s="15">
        <f t="shared" si="22"/>
        <v>375.24893598399075</v>
      </c>
      <c r="BC34" s="16">
        <v>0</v>
      </c>
      <c r="BD34" s="17">
        <v>0</v>
      </c>
      <c r="BE34" s="17">
        <v>0</v>
      </c>
      <c r="BF34" s="17">
        <v>0</v>
      </c>
      <c r="BG34" s="17">
        <v>0</v>
      </c>
      <c r="BH34" s="15">
        <f t="shared" si="23"/>
        <v>0</v>
      </c>
      <c r="BI34" s="16">
        <v>73.580998856563639</v>
      </c>
      <c r="BJ34" s="17">
        <v>285.37565738033902</v>
      </c>
      <c r="BK34" s="17">
        <v>0</v>
      </c>
      <c r="BL34" s="17">
        <v>693.06511490209994</v>
      </c>
      <c r="BM34" s="17">
        <v>746.38299573337895</v>
      </c>
      <c r="BN34" s="15">
        <f t="shared" si="24"/>
        <v>1798.4047668723815</v>
      </c>
    </row>
    <row r="35" spans="1:66" s="60" customFormat="1" ht="12.75" customHeight="1" x14ac:dyDescent="0.2">
      <c r="A35" s="14" t="s">
        <v>319</v>
      </c>
      <c r="B35" s="14" t="s">
        <v>1068</v>
      </c>
      <c r="C35" s="67" t="s">
        <v>320</v>
      </c>
      <c r="D35" s="14" t="s">
        <v>30</v>
      </c>
      <c r="E35" s="14" t="s">
        <v>39</v>
      </c>
      <c r="F35" s="14" t="s">
        <v>32</v>
      </c>
      <c r="G35" s="98">
        <f t="shared" si="0"/>
        <v>0</v>
      </c>
      <c r="H35" s="98">
        <f t="shared" si="1"/>
        <v>0</v>
      </c>
      <c r="I35" s="98">
        <f t="shared" si="2"/>
        <v>0</v>
      </c>
      <c r="J35" s="98">
        <f t="shared" si="3"/>
        <v>0</v>
      </c>
      <c r="K35" s="98">
        <f t="shared" si="4"/>
        <v>0</v>
      </c>
      <c r="L35" s="15">
        <f t="shared" si="5"/>
        <v>0</v>
      </c>
      <c r="M35" s="99">
        <v>0</v>
      </c>
      <c r="N35" s="98">
        <v>0</v>
      </c>
      <c r="O35" s="98">
        <v>0</v>
      </c>
      <c r="P35" s="98">
        <v>0</v>
      </c>
      <c r="Q35" s="98">
        <v>0</v>
      </c>
      <c r="R35" s="15">
        <f t="shared" si="6"/>
        <v>0</v>
      </c>
      <c r="S35" s="16">
        <v>0</v>
      </c>
      <c r="T35" s="17">
        <v>0</v>
      </c>
      <c r="U35" s="17">
        <v>0</v>
      </c>
      <c r="V35" s="17">
        <v>0</v>
      </c>
      <c r="W35" s="17">
        <v>0</v>
      </c>
      <c r="X35" s="15">
        <f t="shared" si="7"/>
        <v>0</v>
      </c>
      <c r="Y35" s="18">
        <f>S35*('Labour cost esc'!J$12-1)</f>
        <v>0</v>
      </c>
      <c r="Z35" s="19">
        <f>T35*('Labour cost esc'!K$12-1)</f>
        <v>0</v>
      </c>
      <c r="AA35" s="19">
        <f>U35*('Labour cost esc'!L$12-1)</f>
        <v>0</v>
      </c>
      <c r="AB35" s="19">
        <f>V35*('Labour cost esc'!M$12-1)</f>
        <v>0</v>
      </c>
      <c r="AC35" s="19">
        <f>W35*('Labour cost esc'!N$12-1)</f>
        <v>0</v>
      </c>
      <c r="AD35" s="15">
        <f t="shared" si="8"/>
        <v>0</v>
      </c>
      <c r="AE35" s="18">
        <f t="shared" si="9"/>
        <v>0</v>
      </c>
      <c r="AF35" s="19">
        <f t="shared" si="10"/>
        <v>0</v>
      </c>
      <c r="AG35" s="19">
        <f t="shared" si="11"/>
        <v>0</v>
      </c>
      <c r="AH35" s="19">
        <f t="shared" si="12"/>
        <v>0</v>
      </c>
      <c r="AI35" s="19">
        <f t="shared" si="13"/>
        <v>0</v>
      </c>
      <c r="AJ35" s="20">
        <f t="shared" si="14"/>
        <v>0</v>
      </c>
      <c r="AK35" s="98">
        <f t="shared" si="25"/>
        <v>0</v>
      </c>
      <c r="AL35" s="98">
        <f t="shared" si="26"/>
        <v>0</v>
      </c>
      <c r="AM35" s="98">
        <f t="shared" si="27"/>
        <v>0</v>
      </c>
      <c r="AN35" s="98">
        <f t="shared" si="28"/>
        <v>0</v>
      </c>
      <c r="AO35" s="98">
        <f t="shared" si="29"/>
        <v>0</v>
      </c>
      <c r="AP35" s="15">
        <f t="shared" si="20"/>
        <v>0</v>
      </c>
      <c r="AQ35" s="99">
        <v>0</v>
      </c>
      <c r="AR35" s="98">
        <v>0</v>
      </c>
      <c r="AS35" s="98">
        <v>0</v>
      </c>
      <c r="AT35" s="98">
        <v>0</v>
      </c>
      <c r="AU35" s="98">
        <v>0</v>
      </c>
      <c r="AV35" s="15">
        <f t="shared" si="21"/>
        <v>0</v>
      </c>
      <c r="AW35" s="16">
        <v>51.472675901500416</v>
      </c>
      <c r="AX35" s="17">
        <v>0</v>
      </c>
      <c r="AY35" s="17">
        <v>0</v>
      </c>
      <c r="AZ35" s="17">
        <v>0</v>
      </c>
      <c r="BA35" s="17">
        <v>0</v>
      </c>
      <c r="BB35" s="15">
        <f t="shared" si="22"/>
        <v>51.472675901500416</v>
      </c>
      <c r="BC35" s="16">
        <v>0</v>
      </c>
      <c r="BD35" s="17">
        <v>0</v>
      </c>
      <c r="BE35" s="17">
        <v>0</v>
      </c>
      <c r="BF35" s="17">
        <v>0</v>
      </c>
      <c r="BG35" s="17">
        <v>0</v>
      </c>
      <c r="BH35" s="15">
        <f t="shared" si="23"/>
        <v>0</v>
      </c>
      <c r="BI35" s="16">
        <v>19.815986781818186</v>
      </c>
      <c r="BJ35" s="17">
        <v>349.52336311728817</v>
      </c>
      <c r="BK35" s="17">
        <v>195.79190712404909</v>
      </c>
      <c r="BL35" s="17">
        <v>296.25922456296036</v>
      </c>
      <c r="BM35" s="17">
        <v>213.2347905224232</v>
      </c>
      <c r="BN35" s="15">
        <f t="shared" si="24"/>
        <v>1074.6252721085391</v>
      </c>
    </row>
    <row r="36" spans="1:66" s="60" customFormat="1" ht="12.75" customHeight="1" x14ac:dyDescent="0.2">
      <c r="A36" s="14" t="s">
        <v>321</v>
      </c>
      <c r="B36" s="14" t="s">
        <v>1068</v>
      </c>
      <c r="C36" s="67" t="s">
        <v>322</v>
      </c>
      <c r="D36" s="14" t="s">
        <v>30</v>
      </c>
      <c r="E36" s="14" t="s">
        <v>36</v>
      </c>
      <c r="F36" s="14" t="s">
        <v>37</v>
      </c>
      <c r="G36" s="98">
        <f t="shared" si="0"/>
        <v>0</v>
      </c>
      <c r="H36" s="98">
        <f t="shared" si="1"/>
        <v>0</v>
      </c>
      <c r="I36" s="98">
        <f t="shared" si="2"/>
        <v>0</v>
      </c>
      <c r="J36" s="98">
        <f t="shared" si="3"/>
        <v>0</v>
      </c>
      <c r="K36" s="98">
        <f t="shared" si="4"/>
        <v>0</v>
      </c>
      <c r="L36" s="15">
        <f t="shared" si="5"/>
        <v>0</v>
      </c>
      <c r="M36" s="99">
        <v>0</v>
      </c>
      <c r="N36" s="98">
        <v>0</v>
      </c>
      <c r="O36" s="98">
        <v>0</v>
      </c>
      <c r="P36" s="98">
        <v>0</v>
      </c>
      <c r="Q36" s="98">
        <v>0</v>
      </c>
      <c r="R36" s="15">
        <f t="shared" si="6"/>
        <v>0</v>
      </c>
      <c r="S36" s="16">
        <v>0</v>
      </c>
      <c r="T36" s="17">
        <v>0</v>
      </c>
      <c r="U36" s="17">
        <v>0</v>
      </c>
      <c r="V36" s="17">
        <v>0</v>
      </c>
      <c r="W36" s="17">
        <v>0</v>
      </c>
      <c r="X36" s="15">
        <f t="shared" si="7"/>
        <v>0</v>
      </c>
      <c r="Y36" s="18">
        <f>S36*('Labour cost esc'!J$12-1)</f>
        <v>0</v>
      </c>
      <c r="Z36" s="19">
        <f>T36*('Labour cost esc'!K$12-1)</f>
        <v>0</v>
      </c>
      <c r="AA36" s="19">
        <f>U36*('Labour cost esc'!L$12-1)</f>
        <v>0</v>
      </c>
      <c r="AB36" s="19">
        <f>V36*('Labour cost esc'!M$12-1)</f>
        <v>0</v>
      </c>
      <c r="AC36" s="19">
        <f>W36*('Labour cost esc'!N$12-1)</f>
        <v>0</v>
      </c>
      <c r="AD36" s="15">
        <f t="shared" si="8"/>
        <v>0</v>
      </c>
      <c r="AE36" s="18">
        <f t="shared" si="9"/>
        <v>0</v>
      </c>
      <c r="AF36" s="19">
        <f t="shared" si="10"/>
        <v>0</v>
      </c>
      <c r="AG36" s="19">
        <f t="shared" si="11"/>
        <v>0</v>
      </c>
      <c r="AH36" s="19">
        <f t="shared" si="12"/>
        <v>0</v>
      </c>
      <c r="AI36" s="19">
        <f t="shared" si="13"/>
        <v>0</v>
      </c>
      <c r="AJ36" s="20">
        <f t="shared" si="14"/>
        <v>0</v>
      </c>
      <c r="AK36" s="98">
        <f t="shared" si="25"/>
        <v>0</v>
      </c>
      <c r="AL36" s="98">
        <f t="shared" si="26"/>
        <v>0</v>
      </c>
      <c r="AM36" s="98">
        <f t="shared" si="27"/>
        <v>0</v>
      </c>
      <c r="AN36" s="98">
        <f t="shared" si="28"/>
        <v>0</v>
      </c>
      <c r="AO36" s="98">
        <f t="shared" si="29"/>
        <v>0</v>
      </c>
      <c r="AP36" s="15">
        <f t="shared" si="20"/>
        <v>0</v>
      </c>
      <c r="AQ36" s="99">
        <v>0</v>
      </c>
      <c r="AR36" s="98">
        <v>0</v>
      </c>
      <c r="AS36" s="98">
        <v>0</v>
      </c>
      <c r="AT36" s="98">
        <v>0</v>
      </c>
      <c r="AU36" s="98">
        <v>0</v>
      </c>
      <c r="AV36" s="15">
        <f t="shared" si="21"/>
        <v>0</v>
      </c>
      <c r="AW36" s="16">
        <v>0</v>
      </c>
      <c r="AX36" s="17">
        <v>0</v>
      </c>
      <c r="AY36" s="17">
        <v>0</v>
      </c>
      <c r="AZ36" s="17">
        <v>0</v>
      </c>
      <c r="BA36" s="17">
        <v>0</v>
      </c>
      <c r="BB36" s="15">
        <f t="shared" si="22"/>
        <v>0</v>
      </c>
      <c r="BC36" s="16">
        <v>0</v>
      </c>
      <c r="BD36" s="17">
        <v>0</v>
      </c>
      <c r="BE36" s="17">
        <v>0</v>
      </c>
      <c r="BF36" s="17">
        <v>0</v>
      </c>
      <c r="BG36" s="17">
        <v>0</v>
      </c>
      <c r="BH36" s="15">
        <f t="shared" si="23"/>
        <v>0</v>
      </c>
      <c r="BI36" s="16">
        <v>6.4754227145454557</v>
      </c>
      <c r="BJ36" s="17">
        <v>1582.3136000654238</v>
      </c>
      <c r="BK36" s="17">
        <v>-105.70251619356704</v>
      </c>
      <c r="BL36" s="17">
        <v>0</v>
      </c>
      <c r="BM36" s="17">
        <v>0</v>
      </c>
      <c r="BN36" s="15">
        <f t="shared" si="24"/>
        <v>1483.086506586402</v>
      </c>
    </row>
    <row r="37" spans="1:66" s="60" customFormat="1" ht="12.75" customHeight="1" x14ac:dyDescent="0.2">
      <c r="A37" s="14" t="s">
        <v>323</v>
      </c>
      <c r="B37" s="14" t="s">
        <v>1068</v>
      </c>
      <c r="C37" s="67" t="s">
        <v>324</v>
      </c>
      <c r="D37" s="14" t="s">
        <v>30</v>
      </c>
      <c r="E37" s="14" t="s">
        <v>36</v>
      </c>
      <c r="F37" s="14" t="s">
        <v>32</v>
      </c>
      <c r="G37" s="98">
        <f t="shared" si="0"/>
        <v>0</v>
      </c>
      <c r="H37" s="98">
        <f t="shared" si="1"/>
        <v>0</v>
      </c>
      <c r="I37" s="98">
        <f t="shared" si="2"/>
        <v>0</v>
      </c>
      <c r="J37" s="98">
        <f t="shared" si="3"/>
        <v>0</v>
      </c>
      <c r="K37" s="98">
        <f t="shared" si="4"/>
        <v>0</v>
      </c>
      <c r="L37" s="15">
        <f t="shared" si="5"/>
        <v>0</v>
      </c>
      <c r="M37" s="99">
        <v>0</v>
      </c>
      <c r="N37" s="98">
        <v>0</v>
      </c>
      <c r="O37" s="98">
        <v>0</v>
      </c>
      <c r="P37" s="98">
        <v>0</v>
      </c>
      <c r="Q37" s="98">
        <v>0</v>
      </c>
      <c r="R37" s="15">
        <f t="shared" si="6"/>
        <v>0</v>
      </c>
      <c r="S37" s="16">
        <v>0</v>
      </c>
      <c r="T37" s="17">
        <v>0</v>
      </c>
      <c r="U37" s="17">
        <v>0</v>
      </c>
      <c r="V37" s="17">
        <v>0</v>
      </c>
      <c r="W37" s="17">
        <v>0</v>
      </c>
      <c r="X37" s="15">
        <f t="shared" si="7"/>
        <v>0</v>
      </c>
      <c r="Y37" s="18">
        <f>S37*('Labour cost esc'!J$12-1)</f>
        <v>0</v>
      </c>
      <c r="Z37" s="19">
        <f>T37*('Labour cost esc'!K$12-1)</f>
        <v>0</v>
      </c>
      <c r="AA37" s="19">
        <f>U37*('Labour cost esc'!L$12-1)</f>
        <v>0</v>
      </c>
      <c r="AB37" s="19">
        <f>V37*('Labour cost esc'!M$12-1)</f>
        <v>0</v>
      </c>
      <c r="AC37" s="19">
        <f>W37*('Labour cost esc'!N$12-1)</f>
        <v>0</v>
      </c>
      <c r="AD37" s="15">
        <f t="shared" si="8"/>
        <v>0</v>
      </c>
      <c r="AE37" s="18">
        <f t="shared" si="9"/>
        <v>0</v>
      </c>
      <c r="AF37" s="19">
        <f t="shared" si="10"/>
        <v>0</v>
      </c>
      <c r="AG37" s="19">
        <f t="shared" si="11"/>
        <v>0</v>
      </c>
      <c r="AH37" s="19">
        <f t="shared" si="12"/>
        <v>0</v>
      </c>
      <c r="AI37" s="19">
        <f t="shared" si="13"/>
        <v>0</v>
      </c>
      <c r="AJ37" s="20">
        <f t="shared" si="14"/>
        <v>0</v>
      </c>
      <c r="AK37" s="98">
        <f t="shared" si="25"/>
        <v>0</v>
      </c>
      <c r="AL37" s="98">
        <f t="shared" si="26"/>
        <v>0</v>
      </c>
      <c r="AM37" s="98">
        <f t="shared" si="27"/>
        <v>0</v>
      </c>
      <c r="AN37" s="98">
        <f t="shared" si="28"/>
        <v>0</v>
      </c>
      <c r="AO37" s="98">
        <f t="shared" si="29"/>
        <v>0</v>
      </c>
      <c r="AP37" s="15">
        <f t="shared" si="20"/>
        <v>0</v>
      </c>
      <c r="AQ37" s="99">
        <v>0</v>
      </c>
      <c r="AR37" s="98">
        <v>0</v>
      </c>
      <c r="AS37" s="98">
        <v>0</v>
      </c>
      <c r="AT37" s="98">
        <v>0</v>
      </c>
      <c r="AU37" s="98">
        <v>0</v>
      </c>
      <c r="AV37" s="15">
        <f t="shared" si="21"/>
        <v>0</v>
      </c>
      <c r="AW37" s="16">
        <v>0</v>
      </c>
      <c r="AX37" s="17">
        <v>0</v>
      </c>
      <c r="AY37" s="17">
        <v>0</v>
      </c>
      <c r="AZ37" s="17">
        <v>0</v>
      </c>
      <c r="BA37" s="17">
        <v>0</v>
      </c>
      <c r="BB37" s="15">
        <f t="shared" si="22"/>
        <v>0</v>
      </c>
      <c r="BC37" s="16">
        <v>0</v>
      </c>
      <c r="BD37" s="17">
        <v>0</v>
      </c>
      <c r="BE37" s="17">
        <v>0</v>
      </c>
      <c r="BF37" s="17">
        <v>0</v>
      </c>
      <c r="BG37" s="17">
        <v>0</v>
      </c>
      <c r="BH37" s="15">
        <f t="shared" si="23"/>
        <v>0</v>
      </c>
      <c r="BI37" s="16">
        <v>1.3741072960909093</v>
      </c>
      <c r="BJ37" s="17">
        <v>71.563761057966104</v>
      </c>
      <c r="BK37" s="17">
        <v>0</v>
      </c>
      <c r="BL37" s="17">
        <v>0</v>
      </c>
      <c r="BM37" s="17">
        <v>0</v>
      </c>
      <c r="BN37" s="15">
        <f t="shared" si="24"/>
        <v>72.937868354057017</v>
      </c>
    </row>
    <row r="38" spans="1:66" s="60" customFormat="1" ht="12.75" customHeight="1" x14ac:dyDescent="0.2">
      <c r="A38" s="14" t="s">
        <v>325</v>
      </c>
      <c r="B38" s="14" t="s">
        <v>1068</v>
      </c>
      <c r="C38" s="67" t="s">
        <v>326</v>
      </c>
      <c r="D38" s="14" t="s">
        <v>30</v>
      </c>
      <c r="E38" s="14" t="s">
        <v>36</v>
      </c>
      <c r="F38" s="14" t="s">
        <v>32</v>
      </c>
      <c r="G38" s="98">
        <f t="shared" si="0"/>
        <v>0</v>
      </c>
      <c r="H38" s="98">
        <f t="shared" si="1"/>
        <v>0</v>
      </c>
      <c r="I38" s="98">
        <f t="shared" si="2"/>
        <v>0</v>
      </c>
      <c r="J38" s="98">
        <f t="shared" si="3"/>
        <v>0</v>
      </c>
      <c r="K38" s="98">
        <f t="shared" si="4"/>
        <v>0</v>
      </c>
      <c r="L38" s="15">
        <f t="shared" si="5"/>
        <v>0</v>
      </c>
      <c r="M38" s="99">
        <v>0</v>
      </c>
      <c r="N38" s="98">
        <v>0</v>
      </c>
      <c r="O38" s="98">
        <v>0</v>
      </c>
      <c r="P38" s="98">
        <v>0</v>
      </c>
      <c r="Q38" s="98">
        <v>0</v>
      </c>
      <c r="R38" s="15">
        <f t="shared" si="6"/>
        <v>0</v>
      </c>
      <c r="S38" s="16">
        <v>0</v>
      </c>
      <c r="T38" s="17">
        <v>0</v>
      </c>
      <c r="U38" s="17">
        <v>0</v>
      </c>
      <c r="V38" s="17">
        <v>0</v>
      </c>
      <c r="W38" s="17">
        <v>0</v>
      </c>
      <c r="X38" s="15">
        <f t="shared" si="7"/>
        <v>0</v>
      </c>
      <c r="Y38" s="18">
        <f>S38*('Labour cost esc'!J$12-1)</f>
        <v>0</v>
      </c>
      <c r="Z38" s="19">
        <f>T38*('Labour cost esc'!K$12-1)</f>
        <v>0</v>
      </c>
      <c r="AA38" s="19">
        <f>U38*('Labour cost esc'!L$12-1)</f>
        <v>0</v>
      </c>
      <c r="AB38" s="19">
        <f>V38*('Labour cost esc'!M$12-1)</f>
        <v>0</v>
      </c>
      <c r="AC38" s="19">
        <f>W38*('Labour cost esc'!N$12-1)</f>
        <v>0</v>
      </c>
      <c r="AD38" s="15">
        <f t="shared" si="8"/>
        <v>0</v>
      </c>
      <c r="AE38" s="18">
        <f t="shared" si="9"/>
        <v>0</v>
      </c>
      <c r="AF38" s="19">
        <f t="shared" si="10"/>
        <v>0</v>
      </c>
      <c r="AG38" s="19">
        <f t="shared" si="11"/>
        <v>0</v>
      </c>
      <c r="AH38" s="19">
        <f t="shared" si="12"/>
        <v>0</v>
      </c>
      <c r="AI38" s="19">
        <f t="shared" si="13"/>
        <v>0</v>
      </c>
      <c r="AJ38" s="20">
        <f t="shared" si="14"/>
        <v>0</v>
      </c>
      <c r="AK38" s="98">
        <f t="shared" si="25"/>
        <v>0</v>
      </c>
      <c r="AL38" s="98">
        <f t="shared" si="26"/>
        <v>0</v>
      </c>
      <c r="AM38" s="98">
        <f t="shared" si="27"/>
        <v>0</v>
      </c>
      <c r="AN38" s="98">
        <f t="shared" si="28"/>
        <v>0</v>
      </c>
      <c r="AO38" s="98">
        <f t="shared" si="29"/>
        <v>0</v>
      </c>
      <c r="AP38" s="15">
        <f t="shared" si="20"/>
        <v>0</v>
      </c>
      <c r="AQ38" s="99">
        <v>0</v>
      </c>
      <c r="AR38" s="98">
        <v>0</v>
      </c>
      <c r="AS38" s="98">
        <v>0</v>
      </c>
      <c r="AT38" s="98">
        <v>0</v>
      </c>
      <c r="AU38" s="98">
        <v>0</v>
      </c>
      <c r="AV38" s="15">
        <f t="shared" si="21"/>
        <v>0</v>
      </c>
      <c r="AW38" s="16">
        <v>0</v>
      </c>
      <c r="AX38" s="17">
        <v>0</v>
      </c>
      <c r="AY38" s="17">
        <v>0</v>
      </c>
      <c r="AZ38" s="17">
        <v>0</v>
      </c>
      <c r="BA38" s="17">
        <v>0</v>
      </c>
      <c r="BB38" s="15">
        <f t="shared" si="22"/>
        <v>0</v>
      </c>
      <c r="BC38" s="16">
        <v>0</v>
      </c>
      <c r="BD38" s="17">
        <v>0</v>
      </c>
      <c r="BE38" s="17">
        <v>0</v>
      </c>
      <c r="BF38" s="17">
        <v>0</v>
      </c>
      <c r="BG38" s="17">
        <v>0</v>
      </c>
      <c r="BH38" s="15">
        <f t="shared" si="23"/>
        <v>0</v>
      </c>
      <c r="BI38" s="16">
        <v>118.965803463</v>
      </c>
      <c r="BJ38" s="17">
        <v>988.34332588474604</v>
      </c>
      <c r="BK38" s="17">
        <v>5.4574460835933385</v>
      </c>
      <c r="BL38" s="17">
        <v>0</v>
      </c>
      <c r="BM38" s="17">
        <v>0</v>
      </c>
      <c r="BN38" s="15">
        <f t="shared" si="24"/>
        <v>1112.7665754313393</v>
      </c>
    </row>
    <row r="39" spans="1:66" s="60" customFormat="1" ht="12.75" customHeight="1" x14ac:dyDescent="0.2">
      <c r="A39" s="14" t="s">
        <v>327</v>
      </c>
      <c r="B39" s="14" t="s">
        <v>1068</v>
      </c>
      <c r="C39" s="67" t="s">
        <v>328</v>
      </c>
      <c r="D39" s="14" t="s">
        <v>30</v>
      </c>
      <c r="E39" s="14" t="s">
        <v>118</v>
      </c>
      <c r="F39" s="14" t="s">
        <v>32</v>
      </c>
      <c r="G39" s="98">
        <f t="shared" si="0"/>
        <v>0</v>
      </c>
      <c r="H39" s="98">
        <f t="shared" si="1"/>
        <v>0</v>
      </c>
      <c r="I39" s="98">
        <f t="shared" si="2"/>
        <v>0</v>
      </c>
      <c r="J39" s="98">
        <f t="shared" si="3"/>
        <v>0</v>
      </c>
      <c r="K39" s="98">
        <f t="shared" si="4"/>
        <v>0</v>
      </c>
      <c r="L39" s="15">
        <f t="shared" si="5"/>
        <v>0</v>
      </c>
      <c r="M39" s="99">
        <v>0</v>
      </c>
      <c r="N39" s="98">
        <v>0</v>
      </c>
      <c r="O39" s="98">
        <v>0</v>
      </c>
      <c r="P39" s="98">
        <v>0</v>
      </c>
      <c r="Q39" s="98">
        <v>0</v>
      </c>
      <c r="R39" s="15">
        <f t="shared" si="6"/>
        <v>0</v>
      </c>
      <c r="S39" s="16">
        <v>0</v>
      </c>
      <c r="T39" s="17">
        <v>0</v>
      </c>
      <c r="U39" s="17">
        <v>0</v>
      </c>
      <c r="V39" s="17">
        <v>0</v>
      </c>
      <c r="W39" s="17">
        <v>0</v>
      </c>
      <c r="X39" s="15">
        <f t="shared" si="7"/>
        <v>0</v>
      </c>
      <c r="Y39" s="18">
        <f>S39*('Labour cost esc'!J$12-1)</f>
        <v>0</v>
      </c>
      <c r="Z39" s="19">
        <f>T39*('Labour cost esc'!K$12-1)</f>
        <v>0</v>
      </c>
      <c r="AA39" s="19">
        <f>U39*('Labour cost esc'!L$12-1)</f>
        <v>0</v>
      </c>
      <c r="AB39" s="19">
        <f>V39*('Labour cost esc'!M$12-1)</f>
        <v>0</v>
      </c>
      <c r="AC39" s="19">
        <f>W39*('Labour cost esc'!N$12-1)</f>
        <v>0</v>
      </c>
      <c r="AD39" s="15">
        <f t="shared" si="8"/>
        <v>0</v>
      </c>
      <c r="AE39" s="18">
        <f t="shared" si="9"/>
        <v>0</v>
      </c>
      <c r="AF39" s="19">
        <f t="shared" si="10"/>
        <v>0</v>
      </c>
      <c r="AG39" s="19">
        <f t="shared" si="11"/>
        <v>0</v>
      </c>
      <c r="AH39" s="19">
        <f t="shared" si="12"/>
        <v>0</v>
      </c>
      <c r="AI39" s="19">
        <f t="shared" si="13"/>
        <v>0</v>
      </c>
      <c r="AJ39" s="20">
        <f t="shared" si="14"/>
        <v>0</v>
      </c>
      <c r="AK39" s="98">
        <f t="shared" si="25"/>
        <v>0</v>
      </c>
      <c r="AL39" s="98">
        <f t="shared" si="26"/>
        <v>0</v>
      </c>
      <c r="AM39" s="98">
        <f t="shared" si="27"/>
        <v>0</v>
      </c>
      <c r="AN39" s="98">
        <f t="shared" si="28"/>
        <v>0</v>
      </c>
      <c r="AO39" s="98">
        <f t="shared" si="29"/>
        <v>0</v>
      </c>
      <c r="AP39" s="15">
        <f t="shared" si="20"/>
        <v>0</v>
      </c>
      <c r="AQ39" s="99">
        <v>0</v>
      </c>
      <c r="AR39" s="98">
        <v>0</v>
      </c>
      <c r="AS39" s="98">
        <v>0</v>
      </c>
      <c r="AT39" s="98">
        <v>0</v>
      </c>
      <c r="AU39" s="98">
        <v>0</v>
      </c>
      <c r="AV39" s="15">
        <f t="shared" si="21"/>
        <v>0</v>
      </c>
      <c r="AW39" s="16">
        <v>0</v>
      </c>
      <c r="AX39" s="17">
        <v>0</v>
      </c>
      <c r="AY39" s="17">
        <v>0</v>
      </c>
      <c r="AZ39" s="17">
        <v>0</v>
      </c>
      <c r="BA39" s="17">
        <v>0</v>
      </c>
      <c r="BB39" s="15">
        <f t="shared" si="22"/>
        <v>0</v>
      </c>
      <c r="BC39" s="16">
        <v>0</v>
      </c>
      <c r="BD39" s="17">
        <v>0</v>
      </c>
      <c r="BE39" s="17">
        <v>0</v>
      </c>
      <c r="BF39" s="17">
        <v>0</v>
      </c>
      <c r="BG39" s="17">
        <v>0</v>
      </c>
      <c r="BH39" s="15">
        <f t="shared" si="23"/>
        <v>0</v>
      </c>
      <c r="BI39" s="16">
        <v>0</v>
      </c>
      <c r="BJ39" s="17">
        <v>175.08503024542372</v>
      </c>
      <c r="BK39" s="17">
        <v>-55.292944878773014</v>
      </c>
      <c r="BL39" s="17">
        <v>0</v>
      </c>
      <c r="BM39" s="17">
        <v>0</v>
      </c>
      <c r="BN39" s="15">
        <f t="shared" si="24"/>
        <v>119.79208536665071</v>
      </c>
    </row>
    <row r="40" spans="1:66" s="60" customFormat="1" ht="12.75" customHeight="1" x14ac:dyDescent="0.2">
      <c r="A40" s="14" t="s">
        <v>329</v>
      </c>
      <c r="B40" s="14" t="s">
        <v>1068</v>
      </c>
      <c r="C40" s="67" t="s">
        <v>35</v>
      </c>
      <c r="D40" s="14" t="s">
        <v>30</v>
      </c>
      <c r="E40" s="14" t="s">
        <v>36</v>
      </c>
      <c r="F40" s="14" t="s">
        <v>37</v>
      </c>
      <c r="G40" s="98">
        <f>IFERROR(S40/M40,0)</f>
        <v>400</v>
      </c>
      <c r="H40" s="98">
        <f t="shared" si="1"/>
        <v>400</v>
      </c>
      <c r="I40" s="98">
        <f t="shared" si="2"/>
        <v>400</v>
      </c>
      <c r="J40" s="98">
        <f t="shared" si="3"/>
        <v>400</v>
      </c>
      <c r="K40" s="98">
        <f>IFERROR(W40/Q40,0)</f>
        <v>400</v>
      </c>
      <c r="L40" s="15">
        <f t="shared" si="5"/>
        <v>400</v>
      </c>
      <c r="M40" s="99">
        <v>2</v>
      </c>
      <c r="N40" s="98">
        <v>1</v>
      </c>
      <c r="O40" s="98">
        <v>1</v>
      </c>
      <c r="P40" s="98">
        <v>1</v>
      </c>
      <c r="Q40" s="98">
        <v>1</v>
      </c>
      <c r="R40" s="15">
        <f t="shared" si="6"/>
        <v>6</v>
      </c>
      <c r="S40" s="17">
        <v>800</v>
      </c>
      <c r="T40" s="17">
        <v>400</v>
      </c>
      <c r="U40" s="17">
        <v>400</v>
      </c>
      <c r="V40" s="17">
        <v>400</v>
      </c>
      <c r="W40" s="17">
        <v>400</v>
      </c>
      <c r="X40" s="15">
        <f>SUM(S40:W40)</f>
        <v>2400</v>
      </c>
      <c r="Y40" s="18">
        <f>S40*('Labour cost esc'!J$12-1)</f>
        <v>4.078265980852791</v>
      </c>
      <c r="Z40" s="19">
        <f>T40*('Labour cost esc'!K$12-1)</f>
        <v>3.06259436429972</v>
      </c>
      <c r="AA40" s="19">
        <f>U40*('Labour cost esc'!L$12-1)</f>
        <v>4.0886611392344285</v>
      </c>
      <c r="AB40" s="19">
        <f>V40*('Labour cost esc'!M$12-1)</f>
        <v>5.1173399477375092</v>
      </c>
      <c r="AC40" s="19">
        <f>W40*('Labour cost esc'!N$12-1)</f>
        <v>6.1486374392000442</v>
      </c>
      <c r="AD40" s="15">
        <f t="shared" si="8"/>
        <v>22.495498871324493</v>
      </c>
      <c r="AE40" s="18">
        <f t="shared" si="9"/>
        <v>804.07826598085285</v>
      </c>
      <c r="AF40" s="19">
        <f t="shared" si="10"/>
        <v>403.06259436429974</v>
      </c>
      <c r="AG40" s="19">
        <f t="shared" si="11"/>
        <v>404.08866113923443</v>
      </c>
      <c r="AH40" s="19">
        <f t="shared" si="12"/>
        <v>405.11733994773749</v>
      </c>
      <c r="AI40" s="19">
        <f t="shared" si="13"/>
        <v>406.14863743920006</v>
      </c>
      <c r="AJ40" s="20">
        <f t="shared" si="14"/>
        <v>2422.4954988713248</v>
      </c>
      <c r="AK40" s="98">
        <f t="shared" si="25"/>
        <v>0</v>
      </c>
      <c r="AL40" s="98">
        <f t="shared" si="26"/>
        <v>0</v>
      </c>
      <c r="AM40" s="98">
        <f t="shared" si="27"/>
        <v>0</v>
      </c>
      <c r="AN40" s="98">
        <f t="shared" si="28"/>
        <v>0</v>
      </c>
      <c r="AO40" s="98">
        <f t="shared" si="29"/>
        <v>0</v>
      </c>
      <c r="AP40" s="15">
        <f t="shared" si="20"/>
        <v>0</v>
      </c>
      <c r="AQ40" s="99">
        <v>0</v>
      </c>
      <c r="AR40" s="98">
        <v>0</v>
      </c>
      <c r="AS40" s="98">
        <v>0</v>
      </c>
      <c r="AT40" s="98">
        <v>0</v>
      </c>
      <c r="AU40" s="98">
        <v>0</v>
      </c>
      <c r="AV40" s="15">
        <f t="shared" si="21"/>
        <v>0</v>
      </c>
      <c r="AW40" s="16">
        <v>0</v>
      </c>
      <c r="AX40" s="17">
        <v>0</v>
      </c>
      <c r="AY40" s="17">
        <v>456.46899030000009</v>
      </c>
      <c r="AZ40" s="17">
        <v>-127.53670000000001</v>
      </c>
      <c r="BA40" s="17">
        <v>465.54500000000002</v>
      </c>
      <c r="BB40" s="15">
        <f t="shared" si="22"/>
        <v>794.47729030000005</v>
      </c>
      <c r="BC40" s="16">
        <v>0</v>
      </c>
      <c r="BD40" s="17">
        <v>0</v>
      </c>
      <c r="BE40" s="17">
        <v>0</v>
      </c>
      <c r="BF40" s="17">
        <v>0</v>
      </c>
      <c r="BG40" s="17">
        <v>0</v>
      </c>
      <c r="BH40" s="15">
        <f t="shared" si="23"/>
        <v>0</v>
      </c>
      <c r="BI40" s="16">
        <v>0</v>
      </c>
      <c r="BJ40" s="17">
        <v>126.41859893288137</v>
      </c>
      <c r="BK40" s="17">
        <v>13.072865378229624</v>
      </c>
      <c r="BL40" s="17">
        <v>0</v>
      </c>
      <c r="BM40" s="17">
        <v>0</v>
      </c>
      <c r="BN40" s="15">
        <f t="shared" si="24"/>
        <v>139.491464311111</v>
      </c>
    </row>
    <row r="41" spans="1:66" s="60" customFormat="1" ht="12.75" customHeight="1" x14ac:dyDescent="0.2">
      <c r="A41" s="14" t="s">
        <v>330</v>
      </c>
      <c r="B41" s="14" t="s">
        <v>1068</v>
      </c>
      <c r="C41" s="67" t="s">
        <v>331</v>
      </c>
      <c r="D41" s="14" t="s">
        <v>30</v>
      </c>
      <c r="E41" s="14" t="s">
        <v>36</v>
      </c>
      <c r="F41" s="14" t="s">
        <v>37</v>
      </c>
      <c r="G41" s="98">
        <f t="shared" si="0"/>
        <v>0</v>
      </c>
      <c r="H41" s="98">
        <f t="shared" si="1"/>
        <v>0</v>
      </c>
      <c r="I41" s="98">
        <f t="shared" si="2"/>
        <v>0</v>
      </c>
      <c r="J41" s="98">
        <f t="shared" si="3"/>
        <v>0</v>
      </c>
      <c r="K41" s="98">
        <f t="shared" si="4"/>
        <v>0</v>
      </c>
      <c r="L41" s="15">
        <f t="shared" si="5"/>
        <v>0</v>
      </c>
      <c r="M41" s="99">
        <v>0</v>
      </c>
      <c r="N41" s="98">
        <v>0</v>
      </c>
      <c r="O41" s="98">
        <v>0</v>
      </c>
      <c r="P41" s="98">
        <v>0</v>
      </c>
      <c r="Q41" s="98">
        <v>0</v>
      </c>
      <c r="R41" s="15">
        <f t="shared" si="6"/>
        <v>0</v>
      </c>
      <c r="S41" s="16">
        <v>0</v>
      </c>
      <c r="T41" s="17">
        <v>0</v>
      </c>
      <c r="U41" s="17">
        <v>0</v>
      </c>
      <c r="V41" s="17">
        <v>0</v>
      </c>
      <c r="W41" s="17">
        <v>0</v>
      </c>
      <c r="X41" s="15">
        <f t="shared" si="7"/>
        <v>0</v>
      </c>
      <c r="Y41" s="18">
        <f>S41*('Labour cost esc'!J$12-1)</f>
        <v>0</v>
      </c>
      <c r="Z41" s="19">
        <f>T41*('Labour cost esc'!K$12-1)</f>
        <v>0</v>
      </c>
      <c r="AA41" s="19">
        <f>U41*('Labour cost esc'!L$12-1)</f>
        <v>0</v>
      </c>
      <c r="AB41" s="19">
        <f>V41*('Labour cost esc'!M$12-1)</f>
        <v>0</v>
      </c>
      <c r="AC41" s="19">
        <f>W41*('Labour cost esc'!N$12-1)</f>
        <v>0</v>
      </c>
      <c r="AD41" s="15">
        <f t="shared" si="8"/>
        <v>0</v>
      </c>
      <c r="AE41" s="18">
        <f t="shared" si="9"/>
        <v>0</v>
      </c>
      <c r="AF41" s="19">
        <f t="shared" si="10"/>
        <v>0</v>
      </c>
      <c r="AG41" s="19">
        <f t="shared" si="11"/>
        <v>0</v>
      </c>
      <c r="AH41" s="19">
        <f t="shared" si="12"/>
        <v>0</v>
      </c>
      <c r="AI41" s="19">
        <f t="shared" si="13"/>
        <v>0</v>
      </c>
      <c r="AJ41" s="20">
        <f t="shared" si="14"/>
        <v>0</v>
      </c>
      <c r="AK41" s="98">
        <f t="shared" si="25"/>
        <v>0</v>
      </c>
      <c r="AL41" s="98">
        <f t="shared" si="26"/>
        <v>0</v>
      </c>
      <c r="AM41" s="98">
        <f t="shared" si="27"/>
        <v>0</v>
      </c>
      <c r="AN41" s="98">
        <f t="shared" si="28"/>
        <v>0</v>
      </c>
      <c r="AO41" s="98">
        <f t="shared" si="29"/>
        <v>0</v>
      </c>
      <c r="AP41" s="15">
        <f t="shared" si="20"/>
        <v>0</v>
      </c>
      <c r="AQ41" s="99">
        <v>0</v>
      </c>
      <c r="AR41" s="98">
        <v>0</v>
      </c>
      <c r="AS41" s="98">
        <v>0</v>
      </c>
      <c r="AT41" s="98">
        <v>0</v>
      </c>
      <c r="AU41" s="98">
        <v>0</v>
      </c>
      <c r="AV41" s="15">
        <f t="shared" si="21"/>
        <v>0</v>
      </c>
      <c r="AW41" s="16">
        <v>0</v>
      </c>
      <c r="AX41" s="17">
        <v>0</v>
      </c>
      <c r="AY41" s="17">
        <v>0</v>
      </c>
      <c r="AZ41" s="17">
        <v>0</v>
      </c>
      <c r="BA41" s="17">
        <v>0</v>
      </c>
      <c r="BB41" s="15">
        <f t="shared" si="22"/>
        <v>0</v>
      </c>
      <c r="BC41" s="16">
        <v>0</v>
      </c>
      <c r="BD41" s="17">
        <v>0</v>
      </c>
      <c r="BE41" s="17">
        <v>0</v>
      </c>
      <c r="BF41" s="17">
        <v>0</v>
      </c>
      <c r="BG41" s="17">
        <v>0</v>
      </c>
      <c r="BH41" s="15">
        <f t="shared" si="23"/>
        <v>0</v>
      </c>
      <c r="BI41" s="16">
        <v>0</v>
      </c>
      <c r="BJ41" s="17">
        <v>107.76278232000001</v>
      </c>
      <c r="BK41" s="17">
        <v>-3.84241124681858</v>
      </c>
      <c r="BL41" s="17">
        <v>0</v>
      </c>
      <c r="BM41" s="17">
        <v>0</v>
      </c>
      <c r="BN41" s="15">
        <f t="shared" si="24"/>
        <v>103.92037107318143</v>
      </c>
    </row>
    <row r="42" spans="1:66" s="60" customFormat="1" ht="12.75" customHeight="1" x14ac:dyDescent="0.2">
      <c r="A42" s="14" t="s">
        <v>332</v>
      </c>
      <c r="B42" s="14" t="s">
        <v>1068</v>
      </c>
      <c r="C42" s="67" t="s">
        <v>333</v>
      </c>
      <c r="D42" s="14" t="s">
        <v>30</v>
      </c>
      <c r="E42" s="14" t="s">
        <v>36</v>
      </c>
      <c r="F42" s="14" t="s">
        <v>32</v>
      </c>
      <c r="G42" s="98">
        <f t="shared" si="0"/>
        <v>0</v>
      </c>
      <c r="H42" s="98">
        <f t="shared" si="1"/>
        <v>0</v>
      </c>
      <c r="I42" s="98">
        <f t="shared" si="2"/>
        <v>0</v>
      </c>
      <c r="J42" s="98">
        <f t="shared" si="3"/>
        <v>0</v>
      </c>
      <c r="K42" s="98">
        <f t="shared" si="4"/>
        <v>0</v>
      </c>
      <c r="L42" s="15">
        <f t="shared" si="5"/>
        <v>0</v>
      </c>
      <c r="M42" s="99">
        <v>0</v>
      </c>
      <c r="N42" s="98">
        <v>0</v>
      </c>
      <c r="O42" s="98">
        <v>0</v>
      </c>
      <c r="P42" s="98">
        <v>0</v>
      </c>
      <c r="Q42" s="98">
        <v>0</v>
      </c>
      <c r="R42" s="15">
        <f t="shared" si="6"/>
        <v>0</v>
      </c>
      <c r="S42" s="16">
        <v>0</v>
      </c>
      <c r="T42" s="17">
        <v>0</v>
      </c>
      <c r="U42" s="17">
        <v>0</v>
      </c>
      <c r="V42" s="17">
        <v>0</v>
      </c>
      <c r="W42" s="17">
        <v>0</v>
      </c>
      <c r="X42" s="15">
        <f t="shared" si="7"/>
        <v>0</v>
      </c>
      <c r="Y42" s="18">
        <f>S42*('Labour cost esc'!J$12-1)</f>
        <v>0</v>
      </c>
      <c r="Z42" s="19">
        <f>T42*('Labour cost esc'!K$12-1)</f>
        <v>0</v>
      </c>
      <c r="AA42" s="19">
        <f>U42*('Labour cost esc'!L$12-1)</f>
        <v>0</v>
      </c>
      <c r="AB42" s="19">
        <f>V42*('Labour cost esc'!M$12-1)</f>
        <v>0</v>
      </c>
      <c r="AC42" s="19">
        <f>W42*('Labour cost esc'!N$12-1)</f>
        <v>0</v>
      </c>
      <c r="AD42" s="15">
        <f t="shared" si="8"/>
        <v>0</v>
      </c>
      <c r="AE42" s="18">
        <f t="shared" si="9"/>
        <v>0</v>
      </c>
      <c r="AF42" s="19">
        <f t="shared" si="10"/>
        <v>0</v>
      </c>
      <c r="AG42" s="19">
        <f t="shared" si="11"/>
        <v>0</v>
      </c>
      <c r="AH42" s="19">
        <f t="shared" si="12"/>
        <v>0</v>
      </c>
      <c r="AI42" s="19">
        <f t="shared" si="13"/>
        <v>0</v>
      </c>
      <c r="AJ42" s="20">
        <f t="shared" si="14"/>
        <v>0</v>
      </c>
      <c r="AK42" s="98">
        <f t="shared" si="25"/>
        <v>0</v>
      </c>
      <c r="AL42" s="98">
        <f t="shared" si="26"/>
        <v>0</v>
      </c>
      <c r="AM42" s="98">
        <f t="shared" si="27"/>
        <v>0</v>
      </c>
      <c r="AN42" s="98">
        <f t="shared" si="28"/>
        <v>0</v>
      </c>
      <c r="AO42" s="98">
        <f t="shared" si="29"/>
        <v>0</v>
      </c>
      <c r="AP42" s="15">
        <f t="shared" si="20"/>
        <v>0</v>
      </c>
      <c r="AQ42" s="99">
        <v>0</v>
      </c>
      <c r="AR42" s="98">
        <v>0</v>
      </c>
      <c r="AS42" s="98">
        <v>0</v>
      </c>
      <c r="AT42" s="98">
        <v>0</v>
      </c>
      <c r="AU42" s="98">
        <v>0</v>
      </c>
      <c r="AV42" s="15">
        <f t="shared" si="21"/>
        <v>0</v>
      </c>
      <c r="AW42" s="16">
        <v>0</v>
      </c>
      <c r="AX42" s="17">
        <v>0</v>
      </c>
      <c r="AY42" s="17">
        <v>0</v>
      </c>
      <c r="AZ42" s="17">
        <v>0</v>
      </c>
      <c r="BA42" s="17">
        <v>0</v>
      </c>
      <c r="BB42" s="15">
        <f t="shared" si="22"/>
        <v>0</v>
      </c>
      <c r="BC42" s="16">
        <v>0</v>
      </c>
      <c r="BD42" s="17">
        <v>0</v>
      </c>
      <c r="BE42" s="17">
        <v>0</v>
      </c>
      <c r="BF42" s="17">
        <v>0</v>
      </c>
      <c r="BG42" s="17">
        <v>0</v>
      </c>
      <c r="BH42" s="15">
        <f t="shared" si="23"/>
        <v>0</v>
      </c>
      <c r="BI42" s="16">
        <v>0</v>
      </c>
      <c r="BJ42" s="17">
        <v>0</v>
      </c>
      <c r="BK42" s="17">
        <v>640.54256148110426</v>
      </c>
      <c r="BL42" s="17">
        <v>1.2991436978313249</v>
      </c>
      <c r="BM42" s="17">
        <v>0</v>
      </c>
      <c r="BN42" s="15">
        <f t="shared" si="24"/>
        <v>641.84170517893563</v>
      </c>
    </row>
    <row r="43" spans="1:66" s="60" customFormat="1" ht="12.75" customHeight="1" x14ac:dyDescent="0.2">
      <c r="A43" s="14" t="s">
        <v>334</v>
      </c>
      <c r="B43" s="14" t="s">
        <v>1068</v>
      </c>
      <c r="C43" s="67" t="s">
        <v>38</v>
      </c>
      <c r="D43" s="14" t="s">
        <v>30</v>
      </c>
      <c r="E43" s="14" t="s">
        <v>39</v>
      </c>
      <c r="F43" s="14" t="s">
        <v>40</v>
      </c>
      <c r="G43" s="98">
        <f t="shared" si="0"/>
        <v>800</v>
      </c>
      <c r="H43" s="98">
        <f t="shared" si="1"/>
        <v>0</v>
      </c>
      <c r="I43" s="98">
        <f t="shared" si="2"/>
        <v>0</v>
      </c>
      <c r="J43" s="98">
        <f t="shared" si="3"/>
        <v>0</v>
      </c>
      <c r="K43" s="98">
        <f t="shared" si="4"/>
        <v>0</v>
      </c>
      <c r="L43" s="15">
        <f t="shared" si="5"/>
        <v>800</v>
      </c>
      <c r="M43" s="99">
        <v>1</v>
      </c>
      <c r="N43" s="98">
        <v>0</v>
      </c>
      <c r="O43" s="98">
        <v>0</v>
      </c>
      <c r="P43" s="98">
        <v>0</v>
      </c>
      <c r="Q43" s="98">
        <v>0</v>
      </c>
      <c r="R43" s="15">
        <f t="shared" si="6"/>
        <v>1</v>
      </c>
      <c r="S43" s="16">
        <v>800</v>
      </c>
      <c r="T43" s="17">
        <v>0</v>
      </c>
      <c r="U43" s="17">
        <v>0</v>
      </c>
      <c r="V43" s="17">
        <v>0</v>
      </c>
      <c r="W43" s="17">
        <v>0</v>
      </c>
      <c r="X43" s="15">
        <f t="shared" si="7"/>
        <v>800</v>
      </c>
      <c r="Y43" s="18">
        <f>S43*('Labour cost esc'!J$12-1)</f>
        <v>4.078265980852791</v>
      </c>
      <c r="Z43" s="19">
        <f>T43*('Labour cost esc'!K$12-1)</f>
        <v>0</v>
      </c>
      <c r="AA43" s="19">
        <f>U43*('Labour cost esc'!L$12-1)</f>
        <v>0</v>
      </c>
      <c r="AB43" s="19">
        <f>V43*('Labour cost esc'!M$12-1)</f>
        <v>0</v>
      </c>
      <c r="AC43" s="19">
        <f>W43*('Labour cost esc'!N$12-1)</f>
        <v>0</v>
      </c>
      <c r="AD43" s="15">
        <f t="shared" si="8"/>
        <v>4.078265980852791</v>
      </c>
      <c r="AE43" s="18">
        <f t="shared" si="9"/>
        <v>804.07826598085285</v>
      </c>
      <c r="AF43" s="19">
        <f t="shared" si="10"/>
        <v>0</v>
      </c>
      <c r="AG43" s="19">
        <f t="shared" si="11"/>
        <v>0</v>
      </c>
      <c r="AH43" s="19">
        <f t="shared" si="12"/>
        <v>0</v>
      </c>
      <c r="AI43" s="19">
        <f t="shared" si="13"/>
        <v>0</v>
      </c>
      <c r="AJ43" s="20">
        <f t="shared" si="14"/>
        <v>804.07826598085285</v>
      </c>
      <c r="AK43" s="98">
        <f t="shared" si="25"/>
        <v>0</v>
      </c>
      <c r="AL43" s="98">
        <f t="shared" si="26"/>
        <v>0</v>
      </c>
      <c r="AM43" s="98">
        <f t="shared" si="27"/>
        <v>0</v>
      </c>
      <c r="AN43" s="98">
        <f t="shared" si="28"/>
        <v>0</v>
      </c>
      <c r="AO43" s="98">
        <f t="shared" si="29"/>
        <v>0</v>
      </c>
      <c r="AP43" s="15">
        <f t="shared" si="20"/>
        <v>0</v>
      </c>
      <c r="AQ43" s="99">
        <v>0</v>
      </c>
      <c r="AR43" s="98">
        <v>0</v>
      </c>
      <c r="AS43" s="98">
        <v>0</v>
      </c>
      <c r="AT43" s="98">
        <v>0</v>
      </c>
      <c r="AU43" s="98">
        <v>0</v>
      </c>
      <c r="AV43" s="15">
        <f t="shared" si="21"/>
        <v>0</v>
      </c>
      <c r="AW43" s="16">
        <v>489.25255713685078</v>
      </c>
      <c r="AX43" s="17">
        <v>481.07448156591727</v>
      </c>
      <c r="AY43" s="17">
        <v>708.15671172000009</v>
      </c>
      <c r="AZ43" s="17">
        <v>114.66035000000001</v>
      </c>
      <c r="BA43" s="17">
        <v>0</v>
      </c>
      <c r="BB43" s="15">
        <f t="shared" si="22"/>
        <v>1793.1441004227681</v>
      </c>
      <c r="BC43" s="16">
        <v>517.80654664153974</v>
      </c>
      <c r="BD43" s="17">
        <v>518.15494294087341</v>
      </c>
      <c r="BE43" s="17">
        <v>671.00462472616891</v>
      </c>
      <c r="BF43" s="17">
        <v>671.45609744239232</v>
      </c>
      <c r="BG43" s="17">
        <v>0</v>
      </c>
      <c r="BH43" s="15">
        <f t="shared" si="23"/>
        <v>2378.4222117509744</v>
      </c>
      <c r="BI43" s="16">
        <v>0</v>
      </c>
      <c r="BJ43" s="17">
        <v>0</v>
      </c>
      <c r="BK43" s="17">
        <v>404.26217916436457</v>
      </c>
      <c r="BL43" s="17">
        <v>-9.8808850180378478</v>
      </c>
      <c r="BM43" s="17">
        <v>0</v>
      </c>
      <c r="BN43" s="15">
        <f t="shared" si="24"/>
        <v>394.3812941463267</v>
      </c>
    </row>
    <row r="44" spans="1:66" s="60" customFormat="1" ht="12.75" customHeight="1" x14ac:dyDescent="0.2">
      <c r="A44" s="14" t="s">
        <v>335</v>
      </c>
      <c r="B44" s="14" t="s">
        <v>1068</v>
      </c>
      <c r="C44" s="67" t="s">
        <v>336</v>
      </c>
      <c r="D44" s="14" t="s">
        <v>30</v>
      </c>
      <c r="E44" s="14" t="s">
        <v>36</v>
      </c>
      <c r="F44" s="14" t="s">
        <v>37</v>
      </c>
      <c r="G44" s="98">
        <f t="shared" si="0"/>
        <v>0</v>
      </c>
      <c r="H44" s="98">
        <f t="shared" si="1"/>
        <v>0</v>
      </c>
      <c r="I44" s="98">
        <f t="shared" si="2"/>
        <v>0</v>
      </c>
      <c r="J44" s="98">
        <f t="shared" si="3"/>
        <v>0</v>
      </c>
      <c r="K44" s="98">
        <f t="shared" si="4"/>
        <v>0</v>
      </c>
      <c r="L44" s="15">
        <f t="shared" si="5"/>
        <v>0</v>
      </c>
      <c r="M44" s="99">
        <v>0</v>
      </c>
      <c r="N44" s="98">
        <v>0</v>
      </c>
      <c r="O44" s="98">
        <v>0</v>
      </c>
      <c r="P44" s="98">
        <v>0</v>
      </c>
      <c r="Q44" s="98">
        <v>0</v>
      </c>
      <c r="R44" s="15">
        <f t="shared" si="6"/>
        <v>0</v>
      </c>
      <c r="S44" s="16">
        <v>0</v>
      </c>
      <c r="T44" s="17">
        <v>0</v>
      </c>
      <c r="U44" s="17">
        <v>0</v>
      </c>
      <c r="V44" s="17">
        <v>0</v>
      </c>
      <c r="W44" s="17">
        <v>0</v>
      </c>
      <c r="X44" s="15">
        <f t="shared" si="7"/>
        <v>0</v>
      </c>
      <c r="Y44" s="18">
        <f>S44*('Labour cost esc'!J$12-1)</f>
        <v>0</v>
      </c>
      <c r="Z44" s="19">
        <f>T44*('Labour cost esc'!K$12-1)</f>
        <v>0</v>
      </c>
      <c r="AA44" s="19">
        <f>U44*('Labour cost esc'!L$12-1)</f>
        <v>0</v>
      </c>
      <c r="AB44" s="19">
        <f>V44*('Labour cost esc'!M$12-1)</f>
        <v>0</v>
      </c>
      <c r="AC44" s="19">
        <f>W44*('Labour cost esc'!N$12-1)</f>
        <v>0</v>
      </c>
      <c r="AD44" s="15">
        <f t="shared" si="8"/>
        <v>0</v>
      </c>
      <c r="AE44" s="18">
        <f t="shared" si="9"/>
        <v>0</v>
      </c>
      <c r="AF44" s="19">
        <f t="shared" si="10"/>
        <v>0</v>
      </c>
      <c r="AG44" s="19">
        <f t="shared" si="11"/>
        <v>0</v>
      </c>
      <c r="AH44" s="19">
        <f t="shared" si="12"/>
        <v>0</v>
      </c>
      <c r="AI44" s="19">
        <f t="shared" si="13"/>
        <v>0</v>
      </c>
      <c r="AJ44" s="20">
        <f t="shared" si="14"/>
        <v>0</v>
      </c>
      <c r="AK44" s="98">
        <f t="shared" si="25"/>
        <v>0</v>
      </c>
      <c r="AL44" s="98">
        <f t="shared" si="26"/>
        <v>0</v>
      </c>
      <c r="AM44" s="98">
        <f t="shared" si="27"/>
        <v>0</v>
      </c>
      <c r="AN44" s="98">
        <f t="shared" si="28"/>
        <v>0</v>
      </c>
      <c r="AO44" s="98">
        <f t="shared" si="29"/>
        <v>0</v>
      </c>
      <c r="AP44" s="15">
        <f t="shared" si="20"/>
        <v>0</v>
      </c>
      <c r="AQ44" s="99">
        <v>0</v>
      </c>
      <c r="AR44" s="98">
        <v>0</v>
      </c>
      <c r="AS44" s="98">
        <v>0</v>
      </c>
      <c r="AT44" s="98">
        <v>0</v>
      </c>
      <c r="AU44" s="98">
        <v>0</v>
      </c>
      <c r="AV44" s="15">
        <f t="shared" si="21"/>
        <v>0</v>
      </c>
      <c r="AW44" s="16">
        <v>0</v>
      </c>
      <c r="AX44" s="17">
        <v>0</v>
      </c>
      <c r="AY44" s="17">
        <v>0</v>
      </c>
      <c r="AZ44" s="17">
        <v>0</v>
      </c>
      <c r="BA44" s="17">
        <v>0</v>
      </c>
      <c r="BB44" s="15">
        <f t="shared" si="22"/>
        <v>0</v>
      </c>
      <c r="BC44" s="16">
        <v>0</v>
      </c>
      <c r="BD44" s="17">
        <v>0</v>
      </c>
      <c r="BE44" s="17">
        <v>0</v>
      </c>
      <c r="BF44" s="17">
        <v>0</v>
      </c>
      <c r="BG44" s="17">
        <v>0</v>
      </c>
      <c r="BH44" s="15">
        <f t="shared" si="23"/>
        <v>0</v>
      </c>
      <c r="BI44" s="16">
        <v>0</v>
      </c>
      <c r="BJ44" s="17">
        <v>0</v>
      </c>
      <c r="BK44" s="17">
        <v>23.359934567326899</v>
      </c>
      <c r="BL44" s="17">
        <v>0</v>
      </c>
      <c r="BM44" s="17">
        <v>0</v>
      </c>
      <c r="BN44" s="15">
        <f t="shared" si="24"/>
        <v>23.359934567326899</v>
      </c>
    </row>
    <row r="45" spans="1:66" s="60" customFormat="1" ht="12.75" customHeight="1" x14ac:dyDescent="0.2">
      <c r="A45" s="14" t="s">
        <v>337</v>
      </c>
      <c r="B45" s="14" t="s">
        <v>1068</v>
      </c>
      <c r="C45" s="67" t="s">
        <v>338</v>
      </c>
      <c r="D45" s="14" t="s">
        <v>30</v>
      </c>
      <c r="E45" s="14" t="s">
        <v>39</v>
      </c>
      <c r="F45" s="14" t="s">
        <v>37</v>
      </c>
      <c r="G45" s="98">
        <f t="shared" si="0"/>
        <v>0</v>
      </c>
      <c r="H45" s="98">
        <f t="shared" si="1"/>
        <v>0</v>
      </c>
      <c r="I45" s="98">
        <f t="shared" si="2"/>
        <v>0</v>
      </c>
      <c r="J45" s="98">
        <f t="shared" si="3"/>
        <v>0</v>
      </c>
      <c r="K45" s="98">
        <f t="shared" si="4"/>
        <v>0</v>
      </c>
      <c r="L45" s="15">
        <f t="shared" si="5"/>
        <v>0</v>
      </c>
      <c r="M45" s="99">
        <v>0</v>
      </c>
      <c r="N45" s="98">
        <v>0</v>
      </c>
      <c r="O45" s="98">
        <v>0</v>
      </c>
      <c r="P45" s="98">
        <v>0</v>
      </c>
      <c r="Q45" s="98">
        <v>0</v>
      </c>
      <c r="R45" s="15">
        <f t="shared" si="6"/>
        <v>0</v>
      </c>
      <c r="S45" s="16">
        <v>0</v>
      </c>
      <c r="T45" s="17">
        <v>0</v>
      </c>
      <c r="U45" s="17">
        <v>0</v>
      </c>
      <c r="V45" s="17">
        <v>0</v>
      </c>
      <c r="W45" s="17">
        <v>0</v>
      </c>
      <c r="X45" s="15">
        <f t="shared" si="7"/>
        <v>0</v>
      </c>
      <c r="Y45" s="18">
        <f>S45*('Labour cost esc'!J$12-1)</f>
        <v>0</v>
      </c>
      <c r="Z45" s="19">
        <f>T45*('Labour cost esc'!K$12-1)</f>
        <v>0</v>
      </c>
      <c r="AA45" s="19">
        <f>U45*('Labour cost esc'!L$12-1)</f>
        <v>0</v>
      </c>
      <c r="AB45" s="19">
        <f>V45*('Labour cost esc'!M$12-1)</f>
        <v>0</v>
      </c>
      <c r="AC45" s="19">
        <f>W45*('Labour cost esc'!N$12-1)</f>
        <v>0</v>
      </c>
      <c r="AD45" s="15">
        <f t="shared" si="8"/>
        <v>0</v>
      </c>
      <c r="AE45" s="18">
        <f t="shared" si="9"/>
        <v>0</v>
      </c>
      <c r="AF45" s="19">
        <f t="shared" si="10"/>
        <v>0</v>
      </c>
      <c r="AG45" s="19">
        <f t="shared" si="11"/>
        <v>0</v>
      </c>
      <c r="AH45" s="19">
        <f t="shared" si="12"/>
        <v>0</v>
      </c>
      <c r="AI45" s="19">
        <f t="shared" si="13"/>
        <v>0</v>
      </c>
      <c r="AJ45" s="20">
        <f t="shared" si="14"/>
        <v>0</v>
      </c>
      <c r="AK45" s="98">
        <f t="shared" si="25"/>
        <v>0</v>
      </c>
      <c r="AL45" s="98">
        <f t="shared" si="26"/>
        <v>0</v>
      </c>
      <c r="AM45" s="98">
        <f t="shared" si="27"/>
        <v>0</v>
      </c>
      <c r="AN45" s="98">
        <f t="shared" si="28"/>
        <v>0</v>
      </c>
      <c r="AO45" s="98">
        <f t="shared" si="29"/>
        <v>0</v>
      </c>
      <c r="AP45" s="15">
        <f t="shared" si="20"/>
        <v>0</v>
      </c>
      <c r="AQ45" s="99">
        <v>0</v>
      </c>
      <c r="AR45" s="98">
        <v>0</v>
      </c>
      <c r="AS45" s="98">
        <v>0</v>
      </c>
      <c r="AT45" s="98">
        <v>0</v>
      </c>
      <c r="AU45" s="98">
        <v>0</v>
      </c>
      <c r="AV45" s="15">
        <f t="shared" si="21"/>
        <v>0</v>
      </c>
      <c r="AW45" s="16">
        <v>70.95750999981864</v>
      </c>
      <c r="AX45" s="17">
        <v>61.323433493532107</v>
      </c>
      <c r="AY45" s="17">
        <v>38.783579760000009</v>
      </c>
      <c r="AZ45" s="17">
        <v>0</v>
      </c>
      <c r="BA45" s="17">
        <v>60</v>
      </c>
      <c r="BB45" s="15">
        <f t="shared" si="22"/>
        <v>231.06452325335076</v>
      </c>
      <c r="BC45" s="16">
        <v>73.102100702335022</v>
      </c>
      <c r="BD45" s="17">
        <v>73.151286062240956</v>
      </c>
      <c r="BE45" s="17">
        <v>73.200504515582068</v>
      </c>
      <c r="BF45" s="17">
        <v>73.249756084624622</v>
      </c>
      <c r="BG45" s="17">
        <v>73.299040791649873</v>
      </c>
      <c r="BH45" s="15">
        <f t="shared" si="23"/>
        <v>366.0026881564325</v>
      </c>
      <c r="BI45" s="16">
        <v>0</v>
      </c>
      <c r="BJ45" s="17">
        <v>0</v>
      </c>
      <c r="BK45" s="17">
        <v>75.46210684043821</v>
      </c>
      <c r="BL45" s="17">
        <v>1.3306164597418242</v>
      </c>
      <c r="BM45" s="17">
        <v>0</v>
      </c>
      <c r="BN45" s="15">
        <f t="shared" si="24"/>
        <v>76.792723300180029</v>
      </c>
    </row>
    <row r="46" spans="1:66" s="60" customFormat="1" ht="12.75" customHeight="1" x14ac:dyDescent="0.2">
      <c r="A46" s="14" t="s">
        <v>339</v>
      </c>
      <c r="B46" s="14" t="s">
        <v>1068</v>
      </c>
      <c r="C46" s="67" t="s">
        <v>340</v>
      </c>
      <c r="D46" s="14" t="s">
        <v>30</v>
      </c>
      <c r="E46" s="14" t="s">
        <v>118</v>
      </c>
      <c r="F46" s="14" t="s">
        <v>40</v>
      </c>
      <c r="G46" s="98">
        <f t="shared" si="0"/>
        <v>0</v>
      </c>
      <c r="H46" s="98">
        <f t="shared" si="1"/>
        <v>0</v>
      </c>
      <c r="I46" s="98">
        <f t="shared" si="2"/>
        <v>0</v>
      </c>
      <c r="J46" s="98">
        <f t="shared" si="3"/>
        <v>0</v>
      </c>
      <c r="K46" s="98">
        <f t="shared" si="4"/>
        <v>0</v>
      </c>
      <c r="L46" s="15">
        <f t="shared" si="5"/>
        <v>0</v>
      </c>
      <c r="M46" s="99">
        <v>0</v>
      </c>
      <c r="N46" s="98">
        <v>0</v>
      </c>
      <c r="O46" s="98">
        <v>0</v>
      </c>
      <c r="P46" s="98">
        <v>0</v>
      </c>
      <c r="Q46" s="98">
        <v>0</v>
      </c>
      <c r="R46" s="15">
        <f t="shared" si="6"/>
        <v>0</v>
      </c>
      <c r="S46" s="16">
        <v>0</v>
      </c>
      <c r="T46" s="17">
        <v>0</v>
      </c>
      <c r="U46" s="17">
        <v>0</v>
      </c>
      <c r="V46" s="17">
        <v>0</v>
      </c>
      <c r="W46" s="17">
        <v>0</v>
      </c>
      <c r="X46" s="15">
        <f t="shared" si="7"/>
        <v>0</v>
      </c>
      <c r="Y46" s="18">
        <f>S46*('Labour cost esc'!J$12-1)</f>
        <v>0</v>
      </c>
      <c r="Z46" s="19">
        <f>T46*('Labour cost esc'!K$12-1)</f>
        <v>0</v>
      </c>
      <c r="AA46" s="19">
        <f>U46*('Labour cost esc'!L$12-1)</f>
        <v>0</v>
      </c>
      <c r="AB46" s="19">
        <f>V46*('Labour cost esc'!M$12-1)</f>
        <v>0</v>
      </c>
      <c r="AC46" s="19">
        <f>W46*('Labour cost esc'!N$12-1)</f>
        <v>0</v>
      </c>
      <c r="AD46" s="15">
        <f t="shared" si="8"/>
        <v>0</v>
      </c>
      <c r="AE46" s="18">
        <f t="shared" si="9"/>
        <v>0</v>
      </c>
      <c r="AF46" s="19">
        <f t="shared" si="10"/>
        <v>0</v>
      </c>
      <c r="AG46" s="19">
        <f t="shared" si="11"/>
        <v>0</v>
      </c>
      <c r="AH46" s="19">
        <f t="shared" si="12"/>
        <v>0</v>
      </c>
      <c r="AI46" s="19">
        <f t="shared" si="13"/>
        <v>0</v>
      </c>
      <c r="AJ46" s="20">
        <f t="shared" si="14"/>
        <v>0</v>
      </c>
      <c r="AK46" s="98">
        <f t="shared" si="25"/>
        <v>0</v>
      </c>
      <c r="AL46" s="98">
        <f t="shared" si="26"/>
        <v>0</v>
      </c>
      <c r="AM46" s="98">
        <f t="shared" si="27"/>
        <v>0</v>
      </c>
      <c r="AN46" s="98">
        <f t="shared" si="28"/>
        <v>0</v>
      </c>
      <c r="AO46" s="98">
        <f t="shared" si="29"/>
        <v>0</v>
      </c>
      <c r="AP46" s="15">
        <f t="shared" si="20"/>
        <v>0</v>
      </c>
      <c r="AQ46" s="99">
        <v>0</v>
      </c>
      <c r="AR46" s="98">
        <v>0</v>
      </c>
      <c r="AS46" s="98">
        <v>0</v>
      </c>
      <c r="AT46" s="98">
        <v>0</v>
      </c>
      <c r="AU46" s="98">
        <v>0</v>
      </c>
      <c r="AV46" s="15">
        <f t="shared" si="21"/>
        <v>0</v>
      </c>
      <c r="AW46" s="16">
        <v>0</v>
      </c>
      <c r="AX46" s="17">
        <v>0</v>
      </c>
      <c r="AY46" s="17">
        <v>0</v>
      </c>
      <c r="AZ46" s="17">
        <v>0</v>
      </c>
      <c r="BA46" s="17">
        <v>0</v>
      </c>
      <c r="BB46" s="15">
        <f t="shared" si="22"/>
        <v>0</v>
      </c>
      <c r="BC46" s="16">
        <v>0</v>
      </c>
      <c r="BD46" s="17">
        <v>0</v>
      </c>
      <c r="BE46" s="17">
        <v>0</v>
      </c>
      <c r="BF46" s="17">
        <v>0</v>
      </c>
      <c r="BG46" s="17">
        <v>0</v>
      </c>
      <c r="BH46" s="15">
        <f t="shared" si="23"/>
        <v>0</v>
      </c>
      <c r="BI46" s="16">
        <v>0</v>
      </c>
      <c r="BJ46" s="17">
        <v>0</v>
      </c>
      <c r="BK46" s="17">
        <v>74.126079961840475</v>
      </c>
      <c r="BL46" s="17">
        <v>19.165890550740102</v>
      </c>
      <c r="BM46" s="17">
        <v>0</v>
      </c>
      <c r="BN46" s="15">
        <f t="shared" si="24"/>
        <v>93.291970512580576</v>
      </c>
    </row>
    <row r="47" spans="1:66" s="60" customFormat="1" ht="12.75" customHeight="1" x14ac:dyDescent="0.2">
      <c r="A47" s="14" t="s">
        <v>341</v>
      </c>
      <c r="B47" s="14" t="s">
        <v>1068</v>
      </c>
      <c r="C47" s="67" t="s">
        <v>342</v>
      </c>
      <c r="D47" s="14" t="s">
        <v>30</v>
      </c>
      <c r="E47" s="14" t="s">
        <v>118</v>
      </c>
      <c r="F47" s="14" t="s">
        <v>40</v>
      </c>
      <c r="G47" s="98">
        <f t="shared" si="0"/>
        <v>0</v>
      </c>
      <c r="H47" s="98">
        <f t="shared" si="1"/>
        <v>0</v>
      </c>
      <c r="I47" s="98">
        <f t="shared" si="2"/>
        <v>0</v>
      </c>
      <c r="J47" s="98">
        <f t="shared" si="3"/>
        <v>0</v>
      </c>
      <c r="K47" s="98">
        <f t="shared" si="4"/>
        <v>0</v>
      </c>
      <c r="L47" s="15">
        <f t="shared" si="5"/>
        <v>0</v>
      </c>
      <c r="M47" s="99">
        <v>0</v>
      </c>
      <c r="N47" s="98">
        <v>0</v>
      </c>
      <c r="O47" s="98">
        <v>0</v>
      </c>
      <c r="P47" s="98">
        <v>0</v>
      </c>
      <c r="Q47" s="98">
        <v>0</v>
      </c>
      <c r="R47" s="15">
        <f t="shared" si="6"/>
        <v>0</v>
      </c>
      <c r="S47" s="16">
        <v>0</v>
      </c>
      <c r="T47" s="17">
        <v>0</v>
      </c>
      <c r="U47" s="17">
        <v>0</v>
      </c>
      <c r="V47" s="17">
        <v>0</v>
      </c>
      <c r="W47" s="17">
        <v>0</v>
      </c>
      <c r="X47" s="15">
        <f t="shared" si="7"/>
        <v>0</v>
      </c>
      <c r="Y47" s="18">
        <f>S47*('Labour cost esc'!J$12-1)</f>
        <v>0</v>
      </c>
      <c r="Z47" s="19">
        <f>T47*('Labour cost esc'!K$12-1)</f>
        <v>0</v>
      </c>
      <c r="AA47" s="19">
        <f>U47*('Labour cost esc'!L$12-1)</f>
        <v>0</v>
      </c>
      <c r="AB47" s="19">
        <f>V47*('Labour cost esc'!M$12-1)</f>
        <v>0</v>
      </c>
      <c r="AC47" s="19">
        <f>W47*('Labour cost esc'!N$12-1)</f>
        <v>0</v>
      </c>
      <c r="AD47" s="15">
        <f t="shared" si="8"/>
        <v>0</v>
      </c>
      <c r="AE47" s="18">
        <f t="shared" si="9"/>
        <v>0</v>
      </c>
      <c r="AF47" s="19">
        <f t="shared" si="10"/>
        <v>0</v>
      </c>
      <c r="AG47" s="19">
        <f t="shared" si="11"/>
        <v>0</v>
      </c>
      <c r="AH47" s="19">
        <f t="shared" si="12"/>
        <v>0</v>
      </c>
      <c r="AI47" s="19">
        <f t="shared" si="13"/>
        <v>0</v>
      </c>
      <c r="AJ47" s="20">
        <f t="shared" si="14"/>
        <v>0</v>
      </c>
      <c r="AK47" s="98">
        <f t="shared" si="25"/>
        <v>0</v>
      </c>
      <c r="AL47" s="98">
        <f t="shared" si="26"/>
        <v>0</v>
      </c>
      <c r="AM47" s="98">
        <f t="shared" si="27"/>
        <v>0</v>
      </c>
      <c r="AN47" s="98">
        <f t="shared" si="28"/>
        <v>0</v>
      </c>
      <c r="AO47" s="98">
        <f t="shared" si="29"/>
        <v>0</v>
      </c>
      <c r="AP47" s="15">
        <f t="shared" si="20"/>
        <v>0</v>
      </c>
      <c r="AQ47" s="99">
        <v>0</v>
      </c>
      <c r="AR47" s="98">
        <v>0</v>
      </c>
      <c r="AS47" s="98">
        <v>0</v>
      </c>
      <c r="AT47" s="98">
        <v>0</v>
      </c>
      <c r="AU47" s="98">
        <v>0</v>
      </c>
      <c r="AV47" s="15">
        <f t="shared" si="21"/>
        <v>0</v>
      </c>
      <c r="AW47" s="16">
        <v>0</v>
      </c>
      <c r="AX47" s="17">
        <v>0</v>
      </c>
      <c r="AY47" s="17">
        <v>0</v>
      </c>
      <c r="AZ47" s="17">
        <v>0</v>
      </c>
      <c r="BA47" s="17">
        <v>0</v>
      </c>
      <c r="BB47" s="15">
        <f t="shared" si="22"/>
        <v>0</v>
      </c>
      <c r="BC47" s="16">
        <v>0</v>
      </c>
      <c r="BD47" s="17">
        <v>0</v>
      </c>
      <c r="BE47" s="17">
        <v>0</v>
      </c>
      <c r="BF47" s="17">
        <v>0</v>
      </c>
      <c r="BG47" s="17">
        <v>0</v>
      </c>
      <c r="BH47" s="15">
        <f t="shared" si="23"/>
        <v>0</v>
      </c>
      <c r="BI47" s="16">
        <v>0</v>
      </c>
      <c r="BJ47" s="17">
        <v>0</v>
      </c>
      <c r="BK47" s="17">
        <v>630.62711943728311</v>
      </c>
      <c r="BL47" s="17">
        <v>470.34207665411367</v>
      </c>
      <c r="BM47" s="17">
        <v>-0.26700520699658703</v>
      </c>
      <c r="BN47" s="15">
        <f t="shared" si="24"/>
        <v>1100.7021908844001</v>
      </c>
    </row>
    <row r="48" spans="1:66" s="60" customFormat="1" ht="12.75" customHeight="1" x14ac:dyDescent="0.2">
      <c r="A48" s="14" t="s">
        <v>343</v>
      </c>
      <c r="B48" s="14" t="s">
        <v>1068</v>
      </c>
      <c r="C48" s="67" t="s">
        <v>344</v>
      </c>
      <c r="D48" s="14" t="s">
        <v>30</v>
      </c>
      <c r="E48" s="14" t="s">
        <v>36</v>
      </c>
      <c r="F48" s="14" t="s">
        <v>37</v>
      </c>
      <c r="G48" s="98">
        <f t="shared" si="0"/>
        <v>0</v>
      </c>
      <c r="H48" s="98">
        <f t="shared" si="1"/>
        <v>0</v>
      </c>
      <c r="I48" s="98">
        <f t="shared" si="2"/>
        <v>0</v>
      </c>
      <c r="J48" s="98">
        <f t="shared" si="3"/>
        <v>0</v>
      </c>
      <c r="K48" s="98">
        <f t="shared" si="4"/>
        <v>0</v>
      </c>
      <c r="L48" s="15">
        <f t="shared" si="5"/>
        <v>0</v>
      </c>
      <c r="M48" s="99">
        <v>0</v>
      </c>
      <c r="N48" s="98">
        <v>0</v>
      </c>
      <c r="O48" s="98">
        <v>0</v>
      </c>
      <c r="P48" s="98">
        <v>0</v>
      </c>
      <c r="Q48" s="98">
        <v>0</v>
      </c>
      <c r="R48" s="15">
        <f t="shared" si="6"/>
        <v>0</v>
      </c>
      <c r="S48" s="16">
        <v>0</v>
      </c>
      <c r="T48" s="17">
        <v>0</v>
      </c>
      <c r="U48" s="17">
        <v>0</v>
      </c>
      <c r="V48" s="17">
        <v>0</v>
      </c>
      <c r="W48" s="17">
        <v>0</v>
      </c>
      <c r="X48" s="15">
        <f t="shared" si="7"/>
        <v>0</v>
      </c>
      <c r="Y48" s="18">
        <f>S48*('Labour cost esc'!J$12-1)</f>
        <v>0</v>
      </c>
      <c r="Z48" s="19">
        <f>T48*('Labour cost esc'!K$12-1)</f>
        <v>0</v>
      </c>
      <c r="AA48" s="19">
        <f>U48*('Labour cost esc'!L$12-1)</f>
        <v>0</v>
      </c>
      <c r="AB48" s="19">
        <f>V48*('Labour cost esc'!M$12-1)</f>
        <v>0</v>
      </c>
      <c r="AC48" s="19">
        <f>W48*('Labour cost esc'!N$12-1)</f>
        <v>0</v>
      </c>
      <c r="AD48" s="15">
        <f t="shared" si="8"/>
        <v>0</v>
      </c>
      <c r="AE48" s="18">
        <f t="shared" si="9"/>
        <v>0</v>
      </c>
      <c r="AF48" s="19">
        <f t="shared" si="10"/>
        <v>0</v>
      </c>
      <c r="AG48" s="19">
        <f t="shared" si="11"/>
        <v>0</v>
      </c>
      <c r="AH48" s="19">
        <f t="shared" si="12"/>
        <v>0</v>
      </c>
      <c r="AI48" s="19">
        <f t="shared" si="13"/>
        <v>0</v>
      </c>
      <c r="AJ48" s="20">
        <f t="shared" si="14"/>
        <v>0</v>
      </c>
      <c r="AK48" s="98">
        <f t="shared" si="25"/>
        <v>0</v>
      </c>
      <c r="AL48" s="98">
        <f t="shared" si="26"/>
        <v>0</v>
      </c>
      <c r="AM48" s="98">
        <f t="shared" si="27"/>
        <v>0</v>
      </c>
      <c r="AN48" s="98">
        <f t="shared" si="28"/>
        <v>0</v>
      </c>
      <c r="AO48" s="98">
        <f t="shared" si="29"/>
        <v>0</v>
      </c>
      <c r="AP48" s="15">
        <f t="shared" si="20"/>
        <v>0</v>
      </c>
      <c r="AQ48" s="99">
        <v>0</v>
      </c>
      <c r="AR48" s="98">
        <v>0</v>
      </c>
      <c r="AS48" s="98">
        <v>0</v>
      </c>
      <c r="AT48" s="98">
        <v>0</v>
      </c>
      <c r="AU48" s="98">
        <v>0</v>
      </c>
      <c r="AV48" s="15">
        <f t="shared" si="21"/>
        <v>0</v>
      </c>
      <c r="AW48" s="16">
        <v>104.85265621563066</v>
      </c>
      <c r="AX48" s="17">
        <v>99.700615257522912</v>
      </c>
      <c r="AY48" s="17">
        <v>-1.7496404325356709E-16</v>
      </c>
      <c r="AZ48" s="17">
        <v>0</v>
      </c>
      <c r="BA48" s="17">
        <v>0</v>
      </c>
      <c r="BB48" s="15">
        <f t="shared" si="22"/>
        <v>204.55327147315359</v>
      </c>
      <c r="BC48" s="16">
        <v>109.65315105350257</v>
      </c>
      <c r="BD48" s="17">
        <v>109.72692909336145</v>
      </c>
      <c r="BE48" s="17">
        <v>109.80075677337311</v>
      </c>
      <c r="BF48" s="17">
        <v>109.87463412693695</v>
      </c>
      <c r="BG48" s="17">
        <v>109.94856118747482</v>
      </c>
      <c r="BH48" s="15">
        <f t="shared" si="23"/>
        <v>549.00403223464889</v>
      </c>
      <c r="BI48" s="16">
        <v>0</v>
      </c>
      <c r="BJ48" s="17">
        <v>0</v>
      </c>
      <c r="BK48" s="17">
        <v>105.74348990371605</v>
      </c>
      <c r="BL48" s="17">
        <v>0</v>
      </c>
      <c r="BM48" s="17">
        <v>0</v>
      </c>
      <c r="BN48" s="15">
        <f t="shared" si="24"/>
        <v>105.74348990371605</v>
      </c>
    </row>
    <row r="49" spans="1:66" s="60" customFormat="1" ht="12.75" customHeight="1" x14ac:dyDescent="0.2">
      <c r="A49" s="14" t="s">
        <v>345</v>
      </c>
      <c r="B49" s="14" t="s">
        <v>1068</v>
      </c>
      <c r="C49" s="67" t="s">
        <v>346</v>
      </c>
      <c r="D49" s="14" t="s">
        <v>30</v>
      </c>
      <c r="E49" s="14" t="s">
        <v>34</v>
      </c>
      <c r="F49" s="14" t="s">
        <v>32</v>
      </c>
      <c r="G49" s="98">
        <f t="shared" si="0"/>
        <v>0</v>
      </c>
      <c r="H49" s="98">
        <f t="shared" si="1"/>
        <v>0</v>
      </c>
      <c r="I49" s="98">
        <f t="shared" si="2"/>
        <v>0</v>
      </c>
      <c r="J49" s="98">
        <f t="shared" si="3"/>
        <v>0</v>
      </c>
      <c r="K49" s="98">
        <f t="shared" si="4"/>
        <v>0</v>
      </c>
      <c r="L49" s="15">
        <f t="shared" si="5"/>
        <v>0</v>
      </c>
      <c r="M49" s="99">
        <v>0</v>
      </c>
      <c r="N49" s="98">
        <v>0</v>
      </c>
      <c r="O49" s="98">
        <v>0</v>
      </c>
      <c r="P49" s="98">
        <v>0</v>
      </c>
      <c r="Q49" s="98">
        <v>0</v>
      </c>
      <c r="R49" s="15">
        <f t="shared" si="6"/>
        <v>0</v>
      </c>
      <c r="S49" s="16">
        <v>0</v>
      </c>
      <c r="T49" s="17">
        <v>0</v>
      </c>
      <c r="U49" s="17">
        <v>0</v>
      </c>
      <c r="V49" s="17">
        <v>0</v>
      </c>
      <c r="W49" s="17">
        <v>0</v>
      </c>
      <c r="X49" s="15">
        <f t="shared" si="7"/>
        <v>0</v>
      </c>
      <c r="Y49" s="18">
        <f>S49*('Labour cost esc'!J$12-1)</f>
        <v>0</v>
      </c>
      <c r="Z49" s="19">
        <f>T49*('Labour cost esc'!K$12-1)</f>
        <v>0</v>
      </c>
      <c r="AA49" s="19">
        <f>U49*('Labour cost esc'!L$12-1)</f>
        <v>0</v>
      </c>
      <c r="AB49" s="19">
        <f>V49*('Labour cost esc'!M$12-1)</f>
        <v>0</v>
      </c>
      <c r="AC49" s="19">
        <f>W49*('Labour cost esc'!N$12-1)</f>
        <v>0</v>
      </c>
      <c r="AD49" s="15">
        <f t="shared" si="8"/>
        <v>0</v>
      </c>
      <c r="AE49" s="18">
        <f t="shared" si="9"/>
        <v>0</v>
      </c>
      <c r="AF49" s="19">
        <f t="shared" si="10"/>
        <v>0</v>
      </c>
      <c r="AG49" s="19">
        <f t="shared" si="11"/>
        <v>0</v>
      </c>
      <c r="AH49" s="19">
        <f t="shared" si="12"/>
        <v>0</v>
      </c>
      <c r="AI49" s="19">
        <f t="shared" si="13"/>
        <v>0</v>
      </c>
      <c r="AJ49" s="20">
        <f t="shared" si="14"/>
        <v>0</v>
      </c>
      <c r="AK49" s="98">
        <f t="shared" si="25"/>
        <v>0</v>
      </c>
      <c r="AL49" s="98">
        <f t="shared" si="26"/>
        <v>0</v>
      </c>
      <c r="AM49" s="98">
        <f t="shared" si="27"/>
        <v>0</v>
      </c>
      <c r="AN49" s="98">
        <f t="shared" si="28"/>
        <v>0</v>
      </c>
      <c r="AO49" s="98">
        <f t="shared" si="29"/>
        <v>0</v>
      </c>
      <c r="AP49" s="15">
        <f t="shared" si="20"/>
        <v>0</v>
      </c>
      <c r="AQ49" s="99">
        <v>0</v>
      </c>
      <c r="AR49" s="98">
        <v>0</v>
      </c>
      <c r="AS49" s="98">
        <v>0</v>
      </c>
      <c r="AT49" s="98">
        <v>0</v>
      </c>
      <c r="AU49" s="98">
        <v>0</v>
      </c>
      <c r="AV49" s="15">
        <f t="shared" si="21"/>
        <v>0</v>
      </c>
      <c r="AW49" s="16">
        <v>0</v>
      </c>
      <c r="AX49" s="17">
        <v>0</v>
      </c>
      <c r="AY49" s="17">
        <v>0</v>
      </c>
      <c r="AZ49" s="17">
        <v>0</v>
      </c>
      <c r="BA49" s="17">
        <v>0</v>
      </c>
      <c r="BB49" s="15">
        <f t="shared" si="22"/>
        <v>0</v>
      </c>
      <c r="BC49" s="16">
        <v>0</v>
      </c>
      <c r="BD49" s="17">
        <v>0</v>
      </c>
      <c r="BE49" s="17">
        <v>0</v>
      </c>
      <c r="BF49" s="17">
        <v>0</v>
      </c>
      <c r="BG49" s="17">
        <v>0</v>
      </c>
      <c r="BH49" s="15">
        <f t="shared" si="23"/>
        <v>0</v>
      </c>
      <c r="BI49" s="16">
        <v>0</v>
      </c>
      <c r="BJ49" s="17">
        <v>0</v>
      </c>
      <c r="BK49" s="17">
        <v>60.791254528133223</v>
      </c>
      <c r="BL49" s="17">
        <v>0</v>
      </c>
      <c r="BM49" s="17">
        <v>0</v>
      </c>
      <c r="BN49" s="15">
        <f t="shared" si="24"/>
        <v>60.791254528133223</v>
      </c>
    </row>
    <row r="50" spans="1:66" s="60" customFormat="1" ht="12.75" customHeight="1" x14ac:dyDescent="0.2">
      <c r="A50" s="14" t="s">
        <v>347</v>
      </c>
      <c r="B50" s="14" t="s">
        <v>1068</v>
      </c>
      <c r="C50" s="67" t="s">
        <v>348</v>
      </c>
      <c r="D50" s="14" t="s">
        <v>30</v>
      </c>
      <c r="E50" s="14" t="s">
        <v>91</v>
      </c>
      <c r="F50" s="14" t="s">
        <v>48</v>
      </c>
      <c r="G50" s="98">
        <f t="shared" si="0"/>
        <v>0</v>
      </c>
      <c r="H50" s="98">
        <f t="shared" si="1"/>
        <v>0</v>
      </c>
      <c r="I50" s="98">
        <f t="shared" si="2"/>
        <v>0</v>
      </c>
      <c r="J50" s="98">
        <f t="shared" si="3"/>
        <v>0</v>
      </c>
      <c r="K50" s="98">
        <f t="shared" si="4"/>
        <v>0</v>
      </c>
      <c r="L50" s="15">
        <f t="shared" si="5"/>
        <v>0</v>
      </c>
      <c r="M50" s="99">
        <v>0</v>
      </c>
      <c r="N50" s="98">
        <v>0</v>
      </c>
      <c r="O50" s="98">
        <v>0</v>
      </c>
      <c r="P50" s="98">
        <v>0</v>
      </c>
      <c r="Q50" s="98">
        <v>0</v>
      </c>
      <c r="R50" s="15">
        <f t="shared" si="6"/>
        <v>0</v>
      </c>
      <c r="S50" s="16">
        <v>0</v>
      </c>
      <c r="T50" s="17">
        <v>0</v>
      </c>
      <c r="U50" s="17">
        <v>0</v>
      </c>
      <c r="V50" s="17">
        <v>0</v>
      </c>
      <c r="W50" s="17">
        <v>0</v>
      </c>
      <c r="X50" s="15">
        <f t="shared" si="7"/>
        <v>0</v>
      </c>
      <c r="Y50" s="18">
        <f>S50*('Labour cost esc'!J$12-1)</f>
        <v>0</v>
      </c>
      <c r="Z50" s="19">
        <f>T50*('Labour cost esc'!K$12-1)</f>
        <v>0</v>
      </c>
      <c r="AA50" s="19">
        <f>U50*('Labour cost esc'!L$12-1)</f>
        <v>0</v>
      </c>
      <c r="AB50" s="19">
        <f>V50*('Labour cost esc'!M$12-1)</f>
        <v>0</v>
      </c>
      <c r="AC50" s="19">
        <f>W50*('Labour cost esc'!N$12-1)</f>
        <v>0</v>
      </c>
      <c r="AD50" s="15">
        <f t="shared" si="8"/>
        <v>0</v>
      </c>
      <c r="AE50" s="18">
        <f t="shared" si="9"/>
        <v>0</v>
      </c>
      <c r="AF50" s="19">
        <f t="shared" si="10"/>
        <v>0</v>
      </c>
      <c r="AG50" s="19">
        <f t="shared" si="11"/>
        <v>0</v>
      </c>
      <c r="AH50" s="19">
        <f t="shared" si="12"/>
        <v>0</v>
      </c>
      <c r="AI50" s="19">
        <f t="shared" si="13"/>
        <v>0</v>
      </c>
      <c r="AJ50" s="20">
        <f t="shared" si="14"/>
        <v>0</v>
      </c>
      <c r="AK50" s="98">
        <f t="shared" si="25"/>
        <v>0</v>
      </c>
      <c r="AL50" s="98">
        <f t="shared" si="26"/>
        <v>0</v>
      </c>
      <c r="AM50" s="98">
        <f t="shared" si="27"/>
        <v>0</v>
      </c>
      <c r="AN50" s="98">
        <f t="shared" si="28"/>
        <v>0</v>
      </c>
      <c r="AO50" s="98">
        <f t="shared" si="29"/>
        <v>0</v>
      </c>
      <c r="AP50" s="15">
        <f t="shared" si="20"/>
        <v>0</v>
      </c>
      <c r="AQ50" s="99">
        <v>0</v>
      </c>
      <c r="AR50" s="98">
        <v>0</v>
      </c>
      <c r="AS50" s="98">
        <v>0</v>
      </c>
      <c r="AT50" s="98">
        <v>0</v>
      </c>
      <c r="AU50" s="98">
        <v>0</v>
      </c>
      <c r="AV50" s="15">
        <f t="shared" si="21"/>
        <v>0</v>
      </c>
      <c r="AW50" s="16">
        <v>9.601460343660337</v>
      </c>
      <c r="AX50" s="17">
        <v>-2.8423180812385325</v>
      </c>
      <c r="AY50" s="17">
        <v>0</v>
      </c>
      <c r="AZ50" s="17">
        <v>0</v>
      </c>
      <c r="BA50" s="17">
        <v>0</v>
      </c>
      <c r="BB50" s="15">
        <f t="shared" si="22"/>
        <v>6.759142262421804</v>
      </c>
      <c r="BC50" s="16">
        <v>0</v>
      </c>
      <c r="BD50" s="17">
        <v>0</v>
      </c>
      <c r="BE50" s="17">
        <v>0</v>
      </c>
      <c r="BF50" s="17">
        <v>0</v>
      </c>
      <c r="BG50" s="17">
        <v>0</v>
      </c>
      <c r="BH50" s="15">
        <f t="shared" si="23"/>
        <v>0</v>
      </c>
      <c r="BI50" s="16">
        <v>0</v>
      </c>
      <c r="BJ50" s="17">
        <v>0</v>
      </c>
      <c r="BK50" s="17">
        <v>961.86861542050838</v>
      </c>
      <c r="BL50" s="17">
        <v>219.21076694524959</v>
      </c>
      <c r="BM50" s="17">
        <v>196.27123842291809</v>
      </c>
      <c r="BN50" s="15">
        <f t="shared" si="24"/>
        <v>1377.350620788676</v>
      </c>
    </row>
    <row r="51" spans="1:66" s="60" customFormat="1" ht="12.75" customHeight="1" x14ac:dyDescent="0.2">
      <c r="A51" s="14" t="s">
        <v>349</v>
      </c>
      <c r="B51" s="14" t="s">
        <v>1068</v>
      </c>
      <c r="C51" s="67" t="s">
        <v>350</v>
      </c>
      <c r="D51" s="14" t="s">
        <v>30</v>
      </c>
      <c r="E51" s="14" t="s">
        <v>36</v>
      </c>
      <c r="F51" s="14" t="s">
        <v>32</v>
      </c>
      <c r="G51" s="98">
        <f t="shared" si="0"/>
        <v>0</v>
      </c>
      <c r="H51" s="98">
        <f t="shared" si="1"/>
        <v>0</v>
      </c>
      <c r="I51" s="98">
        <f t="shared" si="2"/>
        <v>0</v>
      </c>
      <c r="J51" s="98">
        <f t="shared" si="3"/>
        <v>0</v>
      </c>
      <c r="K51" s="98">
        <f t="shared" si="4"/>
        <v>0</v>
      </c>
      <c r="L51" s="15">
        <f t="shared" si="5"/>
        <v>0</v>
      </c>
      <c r="M51" s="99">
        <v>0</v>
      </c>
      <c r="N51" s="98">
        <v>0</v>
      </c>
      <c r="O51" s="98">
        <v>0</v>
      </c>
      <c r="P51" s="98">
        <v>0</v>
      </c>
      <c r="Q51" s="98">
        <v>0</v>
      </c>
      <c r="R51" s="15">
        <f t="shared" si="6"/>
        <v>0</v>
      </c>
      <c r="S51" s="16">
        <v>0</v>
      </c>
      <c r="T51" s="17">
        <v>0</v>
      </c>
      <c r="U51" s="17">
        <v>0</v>
      </c>
      <c r="V51" s="17">
        <v>0</v>
      </c>
      <c r="W51" s="17">
        <v>0</v>
      </c>
      <c r="X51" s="15">
        <f t="shared" si="7"/>
        <v>0</v>
      </c>
      <c r="Y51" s="18">
        <f>S51*('Labour cost esc'!J$12-1)</f>
        <v>0</v>
      </c>
      <c r="Z51" s="19">
        <f>T51*('Labour cost esc'!K$12-1)</f>
        <v>0</v>
      </c>
      <c r="AA51" s="19">
        <f>U51*('Labour cost esc'!L$12-1)</f>
        <v>0</v>
      </c>
      <c r="AB51" s="19">
        <f>V51*('Labour cost esc'!M$12-1)</f>
        <v>0</v>
      </c>
      <c r="AC51" s="19">
        <f>W51*('Labour cost esc'!N$12-1)</f>
        <v>0</v>
      </c>
      <c r="AD51" s="15">
        <f t="shared" si="8"/>
        <v>0</v>
      </c>
      <c r="AE51" s="18">
        <f t="shared" si="9"/>
        <v>0</v>
      </c>
      <c r="AF51" s="19">
        <f t="shared" si="10"/>
        <v>0</v>
      </c>
      <c r="AG51" s="19">
        <f t="shared" si="11"/>
        <v>0</v>
      </c>
      <c r="AH51" s="19">
        <f t="shared" si="12"/>
        <v>0</v>
      </c>
      <c r="AI51" s="19">
        <f t="shared" si="13"/>
        <v>0</v>
      </c>
      <c r="AJ51" s="20">
        <f t="shared" si="14"/>
        <v>0</v>
      </c>
      <c r="AK51" s="98">
        <f t="shared" si="25"/>
        <v>0</v>
      </c>
      <c r="AL51" s="98">
        <f t="shared" si="26"/>
        <v>0</v>
      </c>
      <c r="AM51" s="98">
        <f t="shared" si="27"/>
        <v>0</v>
      </c>
      <c r="AN51" s="98">
        <f t="shared" si="28"/>
        <v>0</v>
      </c>
      <c r="AO51" s="98">
        <f t="shared" si="29"/>
        <v>0</v>
      </c>
      <c r="AP51" s="15">
        <f t="shared" si="20"/>
        <v>0</v>
      </c>
      <c r="AQ51" s="99">
        <v>0</v>
      </c>
      <c r="AR51" s="98">
        <v>0</v>
      </c>
      <c r="AS51" s="98">
        <v>0</v>
      </c>
      <c r="AT51" s="98">
        <v>0</v>
      </c>
      <c r="AU51" s="98">
        <v>0</v>
      </c>
      <c r="AV51" s="15">
        <f t="shared" si="21"/>
        <v>0</v>
      </c>
      <c r="AW51" s="16">
        <v>0</v>
      </c>
      <c r="AX51" s="17">
        <v>0</v>
      </c>
      <c r="AY51" s="17">
        <v>0</v>
      </c>
      <c r="AZ51" s="17">
        <v>0</v>
      </c>
      <c r="BA51" s="17">
        <v>0</v>
      </c>
      <c r="BB51" s="15">
        <f t="shared" si="22"/>
        <v>0</v>
      </c>
      <c r="BC51" s="16">
        <v>0</v>
      </c>
      <c r="BD51" s="17">
        <v>0</v>
      </c>
      <c r="BE51" s="17">
        <v>0</v>
      </c>
      <c r="BF51" s="17">
        <v>0</v>
      </c>
      <c r="BG51" s="17">
        <v>0</v>
      </c>
      <c r="BH51" s="15">
        <f t="shared" si="23"/>
        <v>0</v>
      </c>
      <c r="BI51" s="16">
        <v>0</v>
      </c>
      <c r="BJ51" s="17">
        <v>0</v>
      </c>
      <c r="BK51" s="17">
        <v>156.02980965491673</v>
      </c>
      <c r="BL51" s="17">
        <v>-39.857158558657481</v>
      </c>
      <c r="BM51" s="17">
        <v>0</v>
      </c>
      <c r="BN51" s="15">
        <f t="shared" si="24"/>
        <v>116.17265109625924</v>
      </c>
    </row>
    <row r="52" spans="1:66" s="60" customFormat="1" ht="12.75" customHeight="1" x14ac:dyDescent="0.2">
      <c r="A52" s="14" t="s">
        <v>351</v>
      </c>
      <c r="B52" s="14" t="s">
        <v>1068</v>
      </c>
      <c r="C52" s="67" t="s">
        <v>352</v>
      </c>
      <c r="D52" s="14" t="s">
        <v>30</v>
      </c>
      <c r="E52" s="14" t="s">
        <v>36</v>
      </c>
      <c r="F52" s="14" t="s">
        <v>37</v>
      </c>
      <c r="G52" s="98">
        <f t="shared" si="0"/>
        <v>0</v>
      </c>
      <c r="H52" s="98">
        <f t="shared" si="1"/>
        <v>0</v>
      </c>
      <c r="I52" s="98">
        <f t="shared" si="2"/>
        <v>0</v>
      </c>
      <c r="J52" s="98">
        <f t="shared" si="3"/>
        <v>0</v>
      </c>
      <c r="K52" s="98">
        <f t="shared" si="4"/>
        <v>0</v>
      </c>
      <c r="L52" s="15">
        <f t="shared" si="5"/>
        <v>0</v>
      </c>
      <c r="M52" s="99">
        <v>0</v>
      </c>
      <c r="N52" s="98">
        <v>0</v>
      </c>
      <c r="O52" s="98">
        <v>0</v>
      </c>
      <c r="P52" s="98">
        <v>0</v>
      </c>
      <c r="Q52" s="98">
        <v>0</v>
      </c>
      <c r="R52" s="15">
        <f t="shared" si="6"/>
        <v>0</v>
      </c>
      <c r="S52" s="16">
        <v>0</v>
      </c>
      <c r="T52" s="17">
        <v>0</v>
      </c>
      <c r="U52" s="17">
        <v>0</v>
      </c>
      <c r="V52" s="17">
        <v>0</v>
      </c>
      <c r="W52" s="17">
        <v>0</v>
      </c>
      <c r="X52" s="15">
        <f t="shared" si="7"/>
        <v>0</v>
      </c>
      <c r="Y52" s="18">
        <f>S52*('Labour cost esc'!J$12-1)</f>
        <v>0</v>
      </c>
      <c r="Z52" s="19">
        <f>T52*('Labour cost esc'!K$12-1)</f>
        <v>0</v>
      </c>
      <c r="AA52" s="19">
        <f>U52*('Labour cost esc'!L$12-1)</f>
        <v>0</v>
      </c>
      <c r="AB52" s="19">
        <f>V52*('Labour cost esc'!M$12-1)</f>
        <v>0</v>
      </c>
      <c r="AC52" s="19">
        <f>W52*('Labour cost esc'!N$12-1)</f>
        <v>0</v>
      </c>
      <c r="AD52" s="15">
        <f t="shared" si="8"/>
        <v>0</v>
      </c>
      <c r="AE52" s="18">
        <f t="shared" si="9"/>
        <v>0</v>
      </c>
      <c r="AF52" s="19">
        <f t="shared" si="10"/>
        <v>0</v>
      </c>
      <c r="AG52" s="19">
        <f t="shared" si="11"/>
        <v>0</v>
      </c>
      <c r="AH52" s="19">
        <f t="shared" si="12"/>
        <v>0</v>
      </c>
      <c r="AI52" s="19">
        <f t="shared" si="13"/>
        <v>0</v>
      </c>
      <c r="AJ52" s="20">
        <f t="shared" si="14"/>
        <v>0</v>
      </c>
      <c r="AK52" s="98">
        <f t="shared" si="25"/>
        <v>0</v>
      </c>
      <c r="AL52" s="98">
        <f t="shared" si="26"/>
        <v>0</v>
      </c>
      <c r="AM52" s="98">
        <f t="shared" si="27"/>
        <v>0</v>
      </c>
      <c r="AN52" s="98">
        <f t="shared" si="28"/>
        <v>0</v>
      </c>
      <c r="AO52" s="98">
        <f t="shared" si="29"/>
        <v>0</v>
      </c>
      <c r="AP52" s="15">
        <f t="shared" si="20"/>
        <v>0</v>
      </c>
      <c r="AQ52" s="99">
        <v>0</v>
      </c>
      <c r="AR52" s="98">
        <v>0</v>
      </c>
      <c r="AS52" s="98">
        <v>0</v>
      </c>
      <c r="AT52" s="98">
        <v>0</v>
      </c>
      <c r="AU52" s="98">
        <v>0</v>
      </c>
      <c r="AV52" s="15">
        <f t="shared" si="21"/>
        <v>0</v>
      </c>
      <c r="AW52" s="16">
        <v>0</v>
      </c>
      <c r="AX52" s="17">
        <v>0</v>
      </c>
      <c r="AY52" s="17">
        <v>0</v>
      </c>
      <c r="AZ52" s="17">
        <v>0</v>
      </c>
      <c r="BA52" s="17">
        <v>0</v>
      </c>
      <c r="BB52" s="15">
        <f t="shared" si="22"/>
        <v>0</v>
      </c>
      <c r="BC52" s="16">
        <v>0</v>
      </c>
      <c r="BD52" s="17">
        <v>0</v>
      </c>
      <c r="BE52" s="17">
        <v>0</v>
      </c>
      <c r="BF52" s="17">
        <v>0</v>
      </c>
      <c r="BG52" s="17">
        <v>0</v>
      </c>
      <c r="BH52" s="15">
        <f t="shared" si="23"/>
        <v>0</v>
      </c>
      <c r="BI52" s="16">
        <v>0</v>
      </c>
      <c r="BJ52" s="17">
        <v>0</v>
      </c>
      <c r="BK52" s="17">
        <v>98.946908422296246</v>
      </c>
      <c r="BL52" s="17">
        <v>0</v>
      </c>
      <c r="BM52" s="17">
        <v>0</v>
      </c>
      <c r="BN52" s="15">
        <f t="shared" si="24"/>
        <v>98.946908422296246</v>
      </c>
    </row>
    <row r="53" spans="1:66" s="60" customFormat="1" ht="12.75" customHeight="1" x14ac:dyDescent="0.2">
      <c r="A53" s="14" t="s">
        <v>353</v>
      </c>
      <c r="B53" s="14" t="s">
        <v>1068</v>
      </c>
      <c r="C53" s="67" t="s">
        <v>354</v>
      </c>
      <c r="D53" s="14" t="s">
        <v>30</v>
      </c>
      <c r="E53" s="14" t="s">
        <v>36</v>
      </c>
      <c r="F53" s="14" t="s">
        <v>104</v>
      </c>
      <c r="G53" s="98">
        <f t="shared" si="0"/>
        <v>0</v>
      </c>
      <c r="H53" s="98">
        <f t="shared" si="1"/>
        <v>0</v>
      </c>
      <c r="I53" s="98">
        <f t="shared" si="2"/>
        <v>0</v>
      </c>
      <c r="J53" s="98">
        <f t="shared" si="3"/>
        <v>0</v>
      </c>
      <c r="K53" s="98">
        <f t="shared" si="4"/>
        <v>0</v>
      </c>
      <c r="L53" s="15">
        <f t="shared" si="5"/>
        <v>0</v>
      </c>
      <c r="M53" s="99">
        <v>0</v>
      </c>
      <c r="N53" s="98">
        <v>0</v>
      </c>
      <c r="O53" s="98">
        <v>0</v>
      </c>
      <c r="P53" s="98">
        <v>0</v>
      </c>
      <c r="Q53" s="98">
        <v>0</v>
      </c>
      <c r="R53" s="15">
        <f t="shared" si="6"/>
        <v>0</v>
      </c>
      <c r="S53" s="16">
        <v>0</v>
      </c>
      <c r="T53" s="17">
        <v>0</v>
      </c>
      <c r="U53" s="17">
        <v>0</v>
      </c>
      <c r="V53" s="17">
        <v>0</v>
      </c>
      <c r="W53" s="17">
        <v>0</v>
      </c>
      <c r="X53" s="15">
        <f t="shared" si="7"/>
        <v>0</v>
      </c>
      <c r="Y53" s="18">
        <f>S53*('Labour cost esc'!J$12-1)</f>
        <v>0</v>
      </c>
      <c r="Z53" s="19">
        <f>T53*('Labour cost esc'!K$12-1)</f>
        <v>0</v>
      </c>
      <c r="AA53" s="19">
        <f>U53*('Labour cost esc'!L$12-1)</f>
        <v>0</v>
      </c>
      <c r="AB53" s="19">
        <f>V53*('Labour cost esc'!M$12-1)</f>
        <v>0</v>
      </c>
      <c r="AC53" s="19">
        <f>W53*('Labour cost esc'!N$12-1)</f>
        <v>0</v>
      </c>
      <c r="AD53" s="15">
        <f t="shared" si="8"/>
        <v>0</v>
      </c>
      <c r="AE53" s="18">
        <f t="shared" si="9"/>
        <v>0</v>
      </c>
      <c r="AF53" s="19">
        <f t="shared" si="10"/>
        <v>0</v>
      </c>
      <c r="AG53" s="19">
        <f t="shared" si="11"/>
        <v>0</v>
      </c>
      <c r="AH53" s="19">
        <f t="shared" si="12"/>
        <v>0</v>
      </c>
      <c r="AI53" s="19">
        <f t="shared" si="13"/>
        <v>0</v>
      </c>
      <c r="AJ53" s="20">
        <f t="shared" si="14"/>
        <v>0</v>
      </c>
      <c r="AK53" s="98">
        <f t="shared" si="25"/>
        <v>0</v>
      </c>
      <c r="AL53" s="98">
        <f t="shared" si="26"/>
        <v>0</v>
      </c>
      <c r="AM53" s="98">
        <f t="shared" si="27"/>
        <v>0</v>
      </c>
      <c r="AN53" s="98">
        <f t="shared" si="28"/>
        <v>0</v>
      </c>
      <c r="AO53" s="98">
        <f t="shared" si="29"/>
        <v>0</v>
      </c>
      <c r="AP53" s="15">
        <f t="shared" si="20"/>
        <v>0</v>
      </c>
      <c r="AQ53" s="99">
        <v>0</v>
      </c>
      <c r="AR53" s="98">
        <v>0</v>
      </c>
      <c r="AS53" s="98">
        <v>0</v>
      </c>
      <c r="AT53" s="98">
        <v>0</v>
      </c>
      <c r="AU53" s="98">
        <v>0</v>
      </c>
      <c r="AV53" s="15">
        <f t="shared" si="21"/>
        <v>0</v>
      </c>
      <c r="AW53" s="16">
        <v>0</v>
      </c>
      <c r="AX53" s="17">
        <v>0</v>
      </c>
      <c r="AY53" s="17">
        <v>0</v>
      </c>
      <c r="AZ53" s="17">
        <v>0</v>
      </c>
      <c r="BA53" s="17">
        <v>0</v>
      </c>
      <c r="BB53" s="15">
        <f t="shared" si="22"/>
        <v>0</v>
      </c>
      <c r="BC53" s="16">
        <v>0</v>
      </c>
      <c r="BD53" s="17">
        <v>0</v>
      </c>
      <c r="BE53" s="17">
        <v>0</v>
      </c>
      <c r="BF53" s="17">
        <v>0</v>
      </c>
      <c r="BG53" s="17">
        <v>0</v>
      </c>
      <c r="BH53" s="15">
        <f t="shared" si="23"/>
        <v>0</v>
      </c>
      <c r="BI53" s="16">
        <v>0</v>
      </c>
      <c r="BJ53" s="17">
        <v>0</v>
      </c>
      <c r="BK53" s="17">
        <v>45.081850836809814</v>
      </c>
      <c r="BL53" s="17">
        <v>-21.840234116746988</v>
      </c>
      <c r="BM53" s="17">
        <v>0</v>
      </c>
      <c r="BN53" s="15">
        <f t="shared" si="24"/>
        <v>23.241616720062826</v>
      </c>
    </row>
    <row r="54" spans="1:66" s="60" customFormat="1" ht="12.75" customHeight="1" x14ac:dyDescent="0.2">
      <c r="A54" s="14" t="s">
        <v>355</v>
      </c>
      <c r="B54" s="14" t="s">
        <v>1068</v>
      </c>
      <c r="C54" s="67" t="s">
        <v>41</v>
      </c>
      <c r="D54" s="14" t="s">
        <v>30</v>
      </c>
      <c r="E54" s="14" t="s">
        <v>34</v>
      </c>
      <c r="F54" s="14" t="s">
        <v>32</v>
      </c>
      <c r="G54" s="98">
        <f t="shared" si="0"/>
        <v>180</v>
      </c>
      <c r="H54" s="98">
        <f t="shared" si="1"/>
        <v>180</v>
      </c>
      <c r="I54" s="98">
        <f t="shared" si="2"/>
        <v>0</v>
      </c>
      <c r="J54" s="98">
        <f t="shared" si="3"/>
        <v>0</v>
      </c>
      <c r="K54" s="98">
        <f t="shared" si="4"/>
        <v>0</v>
      </c>
      <c r="L54" s="15">
        <f t="shared" si="5"/>
        <v>180</v>
      </c>
      <c r="M54" s="99">
        <v>1</v>
      </c>
      <c r="N54" s="98">
        <v>1</v>
      </c>
      <c r="O54" s="98">
        <v>0</v>
      </c>
      <c r="P54" s="98">
        <v>0</v>
      </c>
      <c r="Q54" s="98">
        <v>0</v>
      </c>
      <c r="R54" s="15">
        <f t="shared" si="6"/>
        <v>2</v>
      </c>
      <c r="S54" s="16">
        <v>180</v>
      </c>
      <c r="T54" s="17">
        <v>180</v>
      </c>
      <c r="U54" s="17">
        <v>0</v>
      </c>
      <c r="V54" s="17">
        <v>0</v>
      </c>
      <c r="W54" s="17">
        <v>0</v>
      </c>
      <c r="X54" s="15">
        <f t="shared" si="7"/>
        <v>360</v>
      </c>
      <c r="Y54" s="18">
        <f>S54*('Labour cost esc'!J$12-1)</f>
        <v>0.91760984569187798</v>
      </c>
      <c r="Z54" s="19">
        <f>T54*('Labour cost esc'!K$12-1)</f>
        <v>1.378167463934874</v>
      </c>
      <c r="AA54" s="19">
        <f>U54*('Labour cost esc'!L$12-1)</f>
        <v>0</v>
      </c>
      <c r="AB54" s="19">
        <f>V54*('Labour cost esc'!M$12-1)</f>
        <v>0</v>
      </c>
      <c r="AC54" s="19">
        <f>W54*('Labour cost esc'!N$12-1)</f>
        <v>0</v>
      </c>
      <c r="AD54" s="15">
        <f t="shared" si="8"/>
        <v>2.295777309626752</v>
      </c>
      <c r="AE54" s="18">
        <f t="shared" si="9"/>
        <v>180.91760984569189</v>
      </c>
      <c r="AF54" s="19">
        <f t="shared" si="10"/>
        <v>181.37816746393489</v>
      </c>
      <c r="AG54" s="19">
        <f t="shared" si="11"/>
        <v>0</v>
      </c>
      <c r="AH54" s="19">
        <f t="shared" si="12"/>
        <v>0</v>
      </c>
      <c r="AI54" s="19">
        <f t="shared" si="13"/>
        <v>0</v>
      </c>
      <c r="AJ54" s="20">
        <f t="shared" si="14"/>
        <v>362.29577730962677</v>
      </c>
      <c r="AK54" s="98">
        <f t="shared" si="25"/>
        <v>0</v>
      </c>
      <c r="AL54" s="98">
        <f t="shared" si="26"/>
        <v>0</v>
      </c>
      <c r="AM54" s="98">
        <f t="shared" si="27"/>
        <v>0</v>
      </c>
      <c r="AN54" s="98">
        <f t="shared" si="28"/>
        <v>0</v>
      </c>
      <c r="AO54" s="98">
        <f t="shared" si="29"/>
        <v>0</v>
      </c>
      <c r="AP54" s="15">
        <f t="shared" si="20"/>
        <v>0</v>
      </c>
      <c r="AQ54" s="99">
        <v>0</v>
      </c>
      <c r="AR54" s="98">
        <v>0</v>
      </c>
      <c r="AS54" s="98">
        <v>0</v>
      </c>
      <c r="AT54" s="98">
        <v>0</v>
      </c>
      <c r="AU54" s="98">
        <v>0</v>
      </c>
      <c r="AV54" s="15">
        <f t="shared" si="21"/>
        <v>0</v>
      </c>
      <c r="AW54" s="16">
        <v>0</v>
      </c>
      <c r="AX54" s="17">
        <v>189.70977788834861</v>
      </c>
      <c r="AY54" s="17">
        <v>216.04792877999995</v>
      </c>
      <c r="AZ54" s="17">
        <v>-82.341160000000002</v>
      </c>
      <c r="BA54" s="17">
        <v>0</v>
      </c>
      <c r="BB54" s="15">
        <f t="shared" si="22"/>
        <v>323.41654666834853</v>
      </c>
      <c r="BC54" s="16">
        <v>243.67366900778345</v>
      </c>
      <c r="BD54" s="17">
        <v>243.83762020746983</v>
      </c>
      <c r="BE54" s="17">
        <v>0</v>
      </c>
      <c r="BF54" s="17">
        <v>0</v>
      </c>
      <c r="BG54" s="17">
        <v>0</v>
      </c>
      <c r="BH54" s="15">
        <f t="shared" si="23"/>
        <v>487.51128921525327</v>
      </c>
      <c r="BI54" s="16">
        <v>0</v>
      </c>
      <c r="BJ54" s="17">
        <v>0</v>
      </c>
      <c r="BK54" s="17">
        <v>0</v>
      </c>
      <c r="BL54" s="17">
        <v>0</v>
      </c>
      <c r="BM54" s="17">
        <v>0</v>
      </c>
      <c r="BN54" s="15">
        <f t="shared" si="24"/>
        <v>0</v>
      </c>
    </row>
    <row r="55" spans="1:66" s="60" customFormat="1" ht="12.75" customHeight="1" x14ac:dyDescent="0.2">
      <c r="A55" s="14" t="s">
        <v>356</v>
      </c>
      <c r="B55" s="14" t="s">
        <v>1068</v>
      </c>
      <c r="C55" s="67" t="s">
        <v>357</v>
      </c>
      <c r="D55" s="14" t="s">
        <v>30</v>
      </c>
      <c r="E55" s="14" t="s">
        <v>34</v>
      </c>
      <c r="F55" s="14" t="s">
        <v>32</v>
      </c>
      <c r="G55" s="98">
        <f t="shared" si="0"/>
        <v>0</v>
      </c>
      <c r="H55" s="98">
        <f t="shared" si="1"/>
        <v>0</v>
      </c>
      <c r="I55" s="98">
        <f t="shared" si="2"/>
        <v>0</v>
      </c>
      <c r="J55" s="98">
        <f t="shared" si="3"/>
        <v>0</v>
      </c>
      <c r="K55" s="98">
        <f t="shared" si="4"/>
        <v>0</v>
      </c>
      <c r="L55" s="15">
        <f t="shared" si="5"/>
        <v>0</v>
      </c>
      <c r="M55" s="99">
        <v>0</v>
      </c>
      <c r="N55" s="98">
        <v>0</v>
      </c>
      <c r="O55" s="98">
        <v>0</v>
      </c>
      <c r="P55" s="98">
        <v>0</v>
      </c>
      <c r="Q55" s="98">
        <v>0</v>
      </c>
      <c r="R55" s="15">
        <f t="shared" si="6"/>
        <v>0</v>
      </c>
      <c r="S55" s="16">
        <v>0</v>
      </c>
      <c r="T55" s="17">
        <v>0</v>
      </c>
      <c r="U55" s="17">
        <v>0</v>
      </c>
      <c r="V55" s="17">
        <v>0</v>
      </c>
      <c r="W55" s="17">
        <v>0</v>
      </c>
      <c r="X55" s="15">
        <f t="shared" si="7"/>
        <v>0</v>
      </c>
      <c r="Y55" s="18">
        <f>S55*('Labour cost esc'!J$12-1)</f>
        <v>0</v>
      </c>
      <c r="Z55" s="19">
        <f>T55*('Labour cost esc'!K$12-1)</f>
        <v>0</v>
      </c>
      <c r="AA55" s="19">
        <f>U55*('Labour cost esc'!L$12-1)</f>
        <v>0</v>
      </c>
      <c r="AB55" s="19">
        <f>V55*('Labour cost esc'!M$12-1)</f>
        <v>0</v>
      </c>
      <c r="AC55" s="19">
        <f>W55*('Labour cost esc'!N$12-1)</f>
        <v>0</v>
      </c>
      <c r="AD55" s="15">
        <f t="shared" si="8"/>
        <v>0</v>
      </c>
      <c r="AE55" s="18">
        <f t="shared" si="9"/>
        <v>0</v>
      </c>
      <c r="AF55" s="19">
        <f t="shared" si="10"/>
        <v>0</v>
      </c>
      <c r="AG55" s="19">
        <f t="shared" si="11"/>
        <v>0</v>
      </c>
      <c r="AH55" s="19">
        <f t="shared" si="12"/>
        <v>0</v>
      </c>
      <c r="AI55" s="19">
        <f t="shared" si="13"/>
        <v>0</v>
      </c>
      <c r="AJ55" s="20">
        <f t="shared" si="14"/>
        <v>0</v>
      </c>
      <c r="AK55" s="98">
        <f t="shared" si="25"/>
        <v>0</v>
      </c>
      <c r="AL55" s="98">
        <f t="shared" si="26"/>
        <v>0</v>
      </c>
      <c r="AM55" s="98">
        <f t="shared" si="27"/>
        <v>0</v>
      </c>
      <c r="AN55" s="98">
        <f t="shared" si="28"/>
        <v>0</v>
      </c>
      <c r="AO55" s="98">
        <f t="shared" si="29"/>
        <v>0</v>
      </c>
      <c r="AP55" s="15">
        <f t="shared" si="20"/>
        <v>0</v>
      </c>
      <c r="AQ55" s="99">
        <v>0</v>
      </c>
      <c r="AR55" s="98">
        <v>0</v>
      </c>
      <c r="AS55" s="98">
        <v>0</v>
      </c>
      <c r="AT55" s="98">
        <v>0</v>
      </c>
      <c r="AU55" s="98">
        <v>0</v>
      </c>
      <c r="AV55" s="15">
        <f t="shared" si="21"/>
        <v>0</v>
      </c>
      <c r="AW55" s="16">
        <v>-16.561045865292666</v>
      </c>
      <c r="AX55" s="17">
        <v>0</v>
      </c>
      <c r="AY55" s="17">
        <v>0</v>
      </c>
      <c r="AZ55" s="17">
        <v>0</v>
      </c>
      <c r="BA55" s="17">
        <v>0</v>
      </c>
      <c r="BB55" s="15">
        <f t="shared" si="22"/>
        <v>-16.561045865292666</v>
      </c>
      <c r="BC55" s="16">
        <v>0</v>
      </c>
      <c r="BD55" s="17">
        <v>0</v>
      </c>
      <c r="BE55" s="17">
        <v>0</v>
      </c>
      <c r="BF55" s="17">
        <v>0</v>
      </c>
      <c r="BG55" s="17">
        <v>0</v>
      </c>
      <c r="BH55" s="15">
        <f t="shared" si="23"/>
        <v>0</v>
      </c>
      <c r="BI55" s="16">
        <v>0</v>
      </c>
      <c r="BJ55" s="17">
        <v>0</v>
      </c>
      <c r="BK55" s="17">
        <v>0</v>
      </c>
      <c r="BL55" s="17">
        <v>137.91410334697073</v>
      </c>
      <c r="BM55" s="17">
        <v>39.670218206262788</v>
      </c>
      <c r="BN55" s="15">
        <f t="shared" si="24"/>
        <v>177.58432155323351</v>
      </c>
    </row>
    <row r="56" spans="1:66" s="60" customFormat="1" ht="12.75" customHeight="1" x14ac:dyDescent="0.2">
      <c r="A56" s="14" t="s">
        <v>358</v>
      </c>
      <c r="B56" s="14" t="s">
        <v>1068</v>
      </c>
      <c r="C56" s="67" t="s">
        <v>359</v>
      </c>
      <c r="D56" s="14" t="s">
        <v>30</v>
      </c>
      <c r="E56" s="14" t="s">
        <v>34</v>
      </c>
      <c r="F56" s="14" t="s">
        <v>32</v>
      </c>
      <c r="G56" s="98">
        <f t="shared" si="0"/>
        <v>0</v>
      </c>
      <c r="H56" s="98">
        <f t="shared" si="1"/>
        <v>0</v>
      </c>
      <c r="I56" s="98">
        <f t="shared" si="2"/>
        <v>0</v>
      </c>
      <c r="J56" s="98">
        <f t="shared" si="3"/>
        <v>0</v>
      </c>
      <c r="K56" s="98">
        <f t="shared" si="4"/>
        <v>0</v>
      </c>
      <c r="L56" s="15">
        <f t="shared" si="5"/>
        <v>0</v>
      </c>
      <c r="M56" s="99">
        <v>0</v>
      </c>
      <c r="N56" s="98">
        <v>0</v>
      </c>
      <c r="O56" s="98">
        <v>0</v>
      </c>
      <c r="P56" s="98">
        <v>0</v>
      </c>
      <c r="Q56" s="98">
        <v>0</v>
      </c>
      <c r="R56" s="15">
        <f t="shared" si="6"/>
        <v>0</v>
      </c>
      <c r="S56" s="16">
        <v>0</v>
      </c>
      <c r="T56" s="17">
        <v>0</v>
      </c>
      <c r="U56" s="17">
        <v>0</v>
      </c>
      <c r="V56" s="17">
        <v>0</v>
      </c>
      <c r="W56" s="17">
        <v>0</v>
      </c>
      <c r="X56" s="15">
        <f t="shared" si="7"/>
        <v>0</v>
      </c>
      <c r="Y56" s="18">
        <f>S56*('Labour cost esc'!J$12-1)</f>
        <v>0</v>
      </c>
      <c r="Z56" s="19">
        <f>T56*('Labour cost esc'!K$12-1)</f>
        <v>0</v>
      </c>
      <c r="AA56" s="19">
        <f>U56*('Labour cost esc'!L$12-1)</f>
        <v>0</v>
      </c>
      <c r="AB56" s="19">
        <f>V56*('Labour cost esc'!M$12-1)</f>
        <v>0</v>
      </c>
      <c r="AC56" s="19">
        <f>W56*('Labour cost esc'!N$12-1)</f>
        <v>0</v>
      </c>
      <c r="AD56" s="15">
        <f t="shared" si="8"/>
        <v>0</v>
      </c>
      <c r="AE56" s="18">
        <f t="shared" si="9"/>
        <v>0</v>
      </c>
      <c r="AF56" s="19">
        <f t="shared" si="10"/>
        <v>0</v>
      </c>
      <c r="AG56" s="19">
        <f t="shared" si="11"/>
        <v>0</v>
      </c>
      <c r="AH56" s="19">
        <f t="shared" si="12"/>
        <v>0</v>
      </c>
      <c r="AI56" s="19">
        <f t="shared" si="13"/>
        <v>0</v>
      </c>
      <c r="AJ56" s="20">
        <f t="shared" si="14"/>
        <v>0</v>
      </c>
      <c r="AK56" s="98">
        <f t="shared" si="25"/>
        <v>0</v>
      </c>
      <c r="AL56" s="98">
        <f t="shared" si="26"/>
        <v>0</v>
      </c>
      <c r="AM56" s="98">
        <f t="shared" si="27"/>
        <v>0</v>
      </c>
      <c r="AN56" s="98">
        <f t="shared" si="28"/>
        <v>0</v>
      </c>
      <c r="AO56" s="98">
        <f t="shared" si="29"/>
        <v>0</v>
      </c>
      <c r="AP56" s="15">
        <f t="shared" si="20"/>
        <v>0</v>
      </c>
      <c r="AQ56" s="99">
        <v>0</v>
      </c>
      <c r="AR56" s="98">
        <v>0</v>
      </c>
      <c r="AS56" s="98">
        <v>0</v>
      </c>
      <c r="AT56" s="98">
        <v>0</v>
      </c>
      <c r="AU56" s="98">
        <v>0</v>
      </c>
      <c r="AV56" s="15">
        <f t="shared" si="21"/>
        <v>0</v>
      </c>
      <c r="AW56" s="16">
        <v>126.51538048857378</v>
      </c>
      <c r="AX56" s="17">
        <v>0</v>
      </c>
      <c r="AY56" s="17">
        <v>-5.4117190800000028</v>
      </c>
      <c r="AZ56" s="17">
        <v>-0.19137000000000001</v>
      </c>
      <c r="BA56" s="17">
        <v>0</v>
      </c>
      <c r="BB56" s="15">
        <f t="shared" si="22"/>
        <v>120.91229140857378</v>
      </c>
      <c r="BC56" s="16">
        <v>151.07767478482572</v>
      </c>
      <c r="BD56" s="17">
        <v>0</v>
      </c>
      <c r="BE56" s="17">
        <v>0</v>
      </c>
      <c r="BF56" s="17">
        <v>0</v>
      </c>
      <c r="BG56" s="17">
        <v>0</v>
      </c>
      <c r="BH56" s="15">
        <f t="shared" si="23"/>
        <v>151.07767478482572</v>
      </c>
      <c r="BI56" s="16">
        <v>0</v>
      </c>
      <c r="BJ56" s="17">
        <v>0</v>
      </c>
      <c r="BK56" s="17">
        <v>0</v>
      </c>
      <c r="BL56" s="17">
        <v>0</v>
      </c>
      <c r="BM56" s="17">
        <v>0</v>
      </c>
      <c r="BN56" s="15">
        <f t="shared" si="24"/>
        <v>0</v>
      </c>
    </row>
    <row r="57" spans="1:66" s="60" customFormat="1" ht="12.75" customHeight="1" x14ac:dyDescent="0.2">
      <c r="A57" s="14" t="s">
        <v>360</v>
      </c>
      <c r="B57" s="14" t="s">
        <v>1068</v>
      </c>
      <c r="C57" s="67" t="s">
        <v>361</v>
      </c>
      <c r="D57" s="14" t="s">
        <v>30</v>
      </c>
      <c r="E57" s="14" t="s">
        <v>34</v>
      </c>
      <c r="F57" s="14" t="s">
        <v>37</v>
      </c>
      <c r="G57" s="98">
        <f t="shared" si="0"/>
        <v>0</v>
      </c>
      <c r="H57" s="98">
        <f t="shared" si="1"/>
        <v>0</v>
      </c>
      <c r="I57" s="98">
        <f t="shared" si="2"/>
        <v>0</v>
      </c>
      <c r="J57" s="98">
        <f t="shared" si="3"/>
        <v>0</v>
      </c>
      <c r="K57" s="98">
        <f t="shared" si="4"/>
        <v>0</v>
      </c>
      <c r="L57" s="15">
        <f t="shared" si="5"/>
        <v>0</v>
      </c>
      <c r="M57" s="99">
        <v>0</v>
      </c>
      <c r="N57" s="98">
        <v>0</v>
      </c>
      <c r="O57" s="98">
        <v>0</v>
      </c>
      <c r="P57" s="98">
        <v>0</v>
      </c>
      <c r="Q57" s="98">
        <v>0</v>
      </c>
      <c r="R57" s="15">
        <f t="shared" si="6"/>
        <v>0</v>
      </c>
      <c r="S57" s="16">
        <v>0</v>
      </c>
      <c r="T57" s="17">
        <v>0</v>
      </c>
      <c r="U57" s="17">
        <v>0</v>
      </c>
      <c r="V57" s="17">
        <v>0</v>
      </c>
      <c r="W57" s="17">
        <v>0</v>
      </c>
      <c r="X57" s="15">
        <f t="shared" si="7"/>
        <v>0</v>
      </c>
      <c r="Y57" s="18">
        <f>S57*('Labour cost esc'!J$12-1)</f>
        <v>0</v>
      </c>
      <c r="Z57" s="19">
        <f>T57*('Labour cost esc'!K$12-1)</f>
        <v>0</v>
      </c>
      <c r="AA57" s="19">
        <f>U57*('Labour cost esc'!L$12-1)</f>
        <v>0</v>
      </c>
      <c r="AB57" s="19">
        <f>V57*('Labour cost esc'!M$12-1)</f>
        <v>0</v>
      </c>
      <c r="AC57" s="19">
        <f>W57*('Labour cost esc'!N$12-1)</f>
        <v>0</v>
      </c>
      <c r="AD57" s="15">
        <f t="shared" si="8"/>
        <v>0</v>
      </c>
      <c r="AE57" s="18">
        <f t="shared" si="9"/>
        <v>0</v>
      </c>
      <c r="AF57" s="19">
        <f t="shared" si="10"/>
        <v>0</v>
      </c>
      <c r="AG57" s="19">
        <f t="shared" si="11"/>
        <v>0</v>
      </c>
      <c r="AH57" s="19">
        <f t="shared" si="12"/>
        <v>0</v>
      </c>
      <c r="AI57" s="19">
        <f t="shared" si="13"/>
        <v>0</v>
      </c>
      <c r="AJ57" s="20">
        <f t="shared" si="14"/>
        <v>0</v>
      </c>
      <c r="AK57" s="98">
        <f t="shared" si="25"/>
        <v>0</v>
      </c>
      <c r="AL57" s="98">
        <f t="shared" si="26"/>
        <v>0</v>
      </c>
      <c r="AM57" s="98">
        <f t="shared" si="27"/>
        <v>0</v>
      </c>
      <c r="AN57" s="98">
        <f t="shared" si="28"/>
        <v>0</v>
      </c>
      <c r="AO57" s="98">
        <f t="shared" si="29"/>
        <v>0</v>
      </c>
      <c r="AP57" s="15">
        <f t="shared" si="20"/>
        <v>0</v>
      </c>
      <c r="AQ57" s="99">
        <v>0</v>
      </c>
      <c r="AR57" s="98">
        <v>0</v>
      </c>
      <c r="AS57" s="98">
        <v>0</v>
      </c>
      <c r="AT57" s="98">
        <v>0</v>
      </c>
      <c r="AU57" s="98">
        <v>0</v>
      </c>
      <c r="AV57" s="15">
        <f t="shared" si="21"/>
        <v>0</v>
      </c>
      <c r="AW57" s="16">
        <v>375.87681204128609</v>
      </c>
      <c r="AX57" s="17">
        <v>-9.4904605837155955</v>
      </c>
      <c r="AY57" s="17">
        <v>-4.2630300000000003E-2</v>
      </c>
      <c r="AZ57" s="17">
        <v>0</v>
      </c>
      <c r="BA57" s="17">
        <v>0</v>
      </c>
      <c r="BB57" s="15">
        <f t="shared" si="22"/>
        <v>366.34372115757049</v>
      </c>
      <c r="BC57" s="16">
        <v>158.38788485505927</v>
      </c>
      <c r="BD57" s="17">
        <v>0</v>
      </c>
      <c r="BE57" s="17">
        <v>0</v>
      </c>
      <c r="BF57" s="17">
        <v>0</v>
      </c>
      <c r="BG57" s="17">
        <v>0</v>
      </c>
      <c r="BH57" s="15">
        <f t="shared" si="23"/>
        <v>158.38788485505927</v>
      </c>
      <c r="BI57" s="16">
        <v>0</v>
      </c>
      <c r="BJ57" s="17">
        <v>0</v>
      </c>
      <c r="BK57" s="17">
        <v>0</v>
      </c>
      <c r="BL57" s="17">
        <v>0</v>
      </c>
      <c r="BM57" s="17">
        <v>0</v>
      </c>
      <c r="BN57" s="15">
        <f t="shared" si="24"/>
        <v>0</v>
      </c>
    </row>
    <row r="58" spans="1:66" s="60" customFormat="1" ht="12.75" customHeight="1" x14ac:dyDescent="0.2">
      <c r="A58" s="14" t="s">
        <v>362</v>
      </c>
      <c r="B58" s="14" t="s">
        <v>1068</v>
      </c>
      <c r="C58" s="67" t="s">
        <v>363</v>
      </c>
      <c r="D58" s="14" t="s">
        <v>30</v>
      </c>
      <c r="E58" s="14" t="s">
        <v>39</v>
      </c>
      <c r="F58" s="14" t="s">
        <v>37</v>
      </c>
      <c r="G58" s="98">
        <f t="shared" si="0"/>
        <v>0</v>
      </c>
      <c r="H58" s="98">
        <f t="shared" si="1"/>
        <v>0</v>
      </c>
      <c r="I58" s="98">
        <f t="shared" si="2"/>
        <v>0</v>
      </c>
      <c r="J58" s="98">
        <f t="shared" si="3"/>
        <v>0</v>
      </c>
      <c r="K58" s="98">
        <f t="shared" si="4"/>
        <v>0</v>
      </c>
      <c r="L58" s="15">
        <f t="shared" si="5"/>
        <v>0</v>
      </c>
      <c r="M58" s="99">
        <v>0</v>
      </c>
      <c r="N58" s="98">
        <v>0</v>
      </c>
      <c r="O58" s="98">
        <v>0</v>
      </c>
      <c r="P58" s="98">
        <v>0</v>
      </c>
      <c r="Q58" s="98">
        <v>0</v>
      </c>
      <c r="R58" s="15">
        <f t="shared" si="6"/>
        <v>0</v>
      </c>
      <c r="S58" s="16">
        <v>0</v>
      </c>
      <c r="T58" s="17">
        <v>0</v>
      </c>
      <c r="U58" s="17">
        <v>0</v>
      </c>
      <c r="V58" s="17">
        <v>0</v>
      </c>
      <c r="W58" s="17">
        <v>0</v>
      </c>
      <c r="X58" s="15">
        <f t="shared" si="7"/>
        <v>0</v>
      </c>
      <c r="Y58" s="18">
        <f>S58*('Labour cost esc'!J$12-1)</f>
        <v>0</v>
      </c>
      <c r="Z58" s="19">
        <f>T58*('Labour cost esc'!K$12-1)</f>
        <v>0</v>
      </c>
      <c r="AA58" s="19">
        <f>U58*('Labour cost esc'!L$12-1)</f>
        <v>0</v>
      </c>
      <c r="AB58" s="19">
        <f>V58*('Labour cost esc'!M$12-1)</f>
        <v>0</v>
      </c>
      <c r="AC58" s="19">
        <f>W58*('Labour cost esc'!N$12-1)</f>
        <v>0</v>
      </c>
      <c r="AD58" s="15">
        <f t="shared" si="8"/>
        <v>0</v>
      </c>
      <c r="AE58" s="18">
        <f t="shared" si="9"/>
        <v>0</v>
      </c>
      <c r="AF58" s="19">
        <f t="shared" si="10"/>
        <v>0</v>
      </c>
      <c r="AG58" s="19">
        <f t="shared" si="11"/>
        <v>0</v>
      </c>
      <c r="AH58" s="19">
        <f t="shared" si="12"/>
        <v>0</v>
      </c>
      <c r="AI58" s="19">
        <f t="shared" si="13"/>
        <v>0</v>
      </c>
      <c r="AJ58" s="20">
        <f t="shared" si="14"/>
        <v>0</v>
      </c>
      <c r="AK58" s="98">
        <f t="shared" si="25"/>
        <v>0</v>
      </c>
      <c r="AL58" s="98">
        <f t="shared" si="26"/>
        <v>0</v>
      </c>
      <c r="AM58" s="98">
        <f t="shared" si="27"/>
        <v>0</v>
      </c>
      <c r="AN58" s="98">
        <f t="shared" si="28"/>
        <v>0</v>
      </c>
      <c r="AO58" s="98">
        <f t="shared" si="29"/>
        <v>0</v>
      </c>
      <c r="AP58" s="15">
        <f t="shared" si="20"/>
        <v>0</v>
      </c>
      <c r="AQ58" s="99">
        <v>0</v>
      </c>
      <c r="AR58" s="98">
        <v>0</v>
      </c>
      <c r="AS58" s="98">
        <v>0</v>
      </c>
      <c r="AT58" s="98">
        <v>0</v>
      </c>
      <c r="AU58" s="98">
        <v>0</v>
      </c>
      <c r="AV58" s="15">
        <f t="shared" si="21"/>
        <v>0</v>
      </c>
      <c r="AW58" s="16">
        <v>343.29142524138501</v>
      </c>
      <c r="AX58" s="17">
        <v>-15.558451676422019</v>
      </c>
      <c r="AY58" s="17">
        <v>0</v>
      </c>
      <c r="AZ58" s="17">
        <v>0</v>
      </c>
      <c r="BA58" s="17">
        <v>0</v>
      </c>
      <c r="BB58" s="15">
        <f t="shared" si="22"/>
        <v>327.732973564963</v>
      </c>
      <c r="BC58" s="16">
        <v>170.57156830544835</v>
      </c>
      <c r="BD58" s="17">
        <v>0</v>
      </c>
      <c r="BE58" s="17">
        <v>170.80117720302479</v>
      </c>
      <c r="BF58" s="17">
        <v>0</v>
      </c>
      <c r="BG58" s="17">
        <v>0</v>
      </c>
      <c r="BH58" s="15">
        <f t="shared" si="23"/>
        <v>341.37274550847314</v>
      </c>
      <c r="BI58" s="16">
        <v>0</v>
      </c>
      <c r="BJ58" s="17">
        <v>0</v>
      </c>
      <c r="BK58" s="17">
        <v>0</v>
      </c>
      <c r="BL58" s="17">
        <v>0</v>
      </c>
      <c r="BM58" s="17">
        <v>0</v>
      </c>
      <c r="BN58" s="15">
        <f t="shared" si="24"/>
        <v>0</v>
      </c>
    </row>
    <row r="59" spans="1:66" s="60" customFormat="1" ht="12.75" customHeight="1" x14ac:dyDescent="0.2">
      <c r="A59" s="14" t="s">
        <v>364</v>
      </c>
      <c r="B59" s="14" t="s">
        <v>1068</v>
      </c>
      <c r="C59" s="67" t="s">
        <v>365</v>
      </c>
      <c r="D59" s="14" t="s">
        <v>30</v>
      </c>
      <c r="E59" s="14" t="s">
        <v>36</v>
      </c>
      <c r="F59" s="14" t="s">
        <v>37</v>
      </c>
      <c r="G59" s="98">
        <f t="shared" si="0"/>
        <v>0</v>
      </c>
      <c r="H59" s="98">
        <f t="shared" si="1"/>
        <v>0</v>
      </c>
      <c r="I59" s="98">
        <f t="shared" si="2"/>
        <v>0</v>
      </c>
      <c r="J59" s="98">
        <f t="shared" si="3"/>
        <v>0</v>
      </c>
      <c r="K59" s="98">
        <f t="shared" si="4"/>
        <v>0</v>
      </c>
      <c r="L59" s="15">
        <f t="shared" si="5"/>
        <v>0</v>
      </c>
      <c r="M59" s="99">
        <v>0</v>
      </c>
      <c r="N59" s="98">
        <v>0</v>
      </c>
      <c r="O59" s="98">
        <v>0</v>
      </c>
      <c r="P59" s="98">
        <v>0</v>
      </c>
      <c r="Q59" s="98">
        <v>0</v>
      </c>
      <c r="R59" s="15">
        <f t="shared" si="6"/>
        <v>0</v>
      </c>
      <c r="S59" s="16">
        <v>0</v>
      </c>
      <c r="T59" s="17">
        <v>0</v>
      </c>
      <c r="U59" s="17">
        <v>0</v>
      </c>
      <c r="V59" s="17">
        <v>0</v>
      </c>
      <c r="W59" s="17">
        <v>0</v>
      </c>
      <c r="X59" s="15">
        <f t="shared" si="7"/>
        <v>0</v>
      </c>
      <c r="Y59" s="18">
        <f>S59*('Labour cost esc'!J$12-1)</f>
        <v>0</v>
      </c>
      <c r="Z59" s="19">
        <f>T59*('Labour cost esc'!K$12-1)</f>
        <v>0</v>
      </c>
      <c r="AA59" s="19">
        <f>U59*('Labour cost esc'!L$12-1)</f>
        <v>0</v>
      </c>
      <c r="AB59" s="19">
        <f>V59*('Labour cost esc'!M$12-1)</f>
        <v>0</v>
      </c>
      <c r="AC59" s="19">
        <f>W59*('Labour cost esc'!N$12-1)</f>
        <v>0</v>
      </c>
      <c r="AD59" s="15">
        <f t="shared" si="8"/>
        <v>0</v>
      </c>
      <c r="AE59" s="18">
        <f t="shared" si="9"/>
        <v>0</v>
      </c>
      <c r="AF59" s="19">
        <f t="shared" si="10"/>
        <v>0</v>
      </c>
      <c r="AG59" s="19">
        <f t="shared" si="11"/>
        <v>0</v>
      </c>
      <c r="AH59" s="19">
        <f t="shared" si="12"/>
        <v>0</v>
      </c>
      <c r="AI59" s="19">
        <f t="shared" si="13"/>
        <v>0</v>
      </c>
      <c r="AJ59" s="20">
        <f t="shared" si="14"/>
        <v>0</v>
      </c>
      <c r="AK59" s="98">
        <f t="shared" si="25"/>
        <v>0</v>
      </c>
      <c r="AL59" s="98">
        <f t="shared" si="26"/>
        <v>0</v>
      </c>
      <c r="AM59" s="98">
        <f t="shared" si="27"/>
        <v>0</v>
      </c>
      <c r="AN59" s="98">
        <f t="shared" si="28"/>
        <v>0</v>
      </c>
      <c r="AO59" s="98">
        <f t="shared" si="29"/>
        <v>0</v>
      </c>
      <c r="AP59" s="15">
        <f t="shared" si="20"/>
        <v>0</v>
      </c>
      <c r="AQ59" s="99">
        <v>0</v>
      </c>
      <c r="AR59" s="98">
        <v>0</v>
      </c>
      <c r="AS59" s="98">
        <v>0</v>
      </c>
      <c r="AT59" s="98">
        <v>0</v>
      </c>
      <c r="AU59" s="98">
        <v>0</v>
      </c>
      <c r="AV59" s="15">
        <f t="shared" si="21"/>
        <v>0</v>
      </c>
      <c r="AW59" s="16">
        <v>0</v>
      </c>
      <c r="AX59" s="17">
        <v>0</v>
      </c>
      <c r="AY59" s="17">
        <v>0</v>
      </c>
      <c r="AZ59" s="17">
        <v>0</v>
      </c>
      <c r="BA59" s="17">
        <v>0</v>
      </c>
      <c r="BB59" s="15">
        <f t="shared" si="22"/>
        <v>0</v>
      </c>
      <c r="BC59" s="16">
        <v>0</v>
      </c>
      <c r="BD59" s="17">
        <v>0</v>
      </c>
      <c r="BE59" s="17">
        <v>0</v>
      </c>
      <c r="BF59" s="17">
        <v>0</v>
      </c>
      <c r="BG59" s="17">
        <v>0</v>
      </c>
      <c r="BH59" s="15">
        <f t="shared" si="23"/>
        <v>0</v>
      </c>
      <c r="BI59" s="16">
        <v>0</v>
      </c>
      <c r="BJ59" s="17">
        <v>0</v>
      </c>
      <c r="BK59" s="17">
        <v>0</v>
      </c>
      <c r="BL59" s="17">
        <v>184.46882747034419</v>
      </c>
      <c r="BM59" s="17">
        <v>154.88899379078495</v>
      </c>
      <c r="BN59" s="15">
        <f t="shared" si="24"/>
        <v>339.35782126112917</v>
      </c>
    </row>
    <row r="60" spans="1:66" s="60" customFormat="1" ht="12.75" customHeight="1" x14ac:dyDescent="0.2">
      <c r="A60" s="14" t="s">
        <v>366</v>
      </c>
      <c r="B60" s="14" t="s">
        <v>1068</v>
      </c>
      <c r="C60" s="67" t="s">
        <v>367</v>
      </c>
      <c r="D60" s="14" t="s">
        <v>30</v>
      </c>
      <c r="E60" s="14" t="s">
        <v>39</v>
      </c>
      <c r="F60" s="14" t="s">
        <v>37</v>
      </c>
      <c r="G60" s="98">
        <f t="shared" si="0"/>
        <v>0</v>
      </c>
      <c r="H60" s="98">
        <f t="shared" si="1"/>
        <v>0</v>
      </c>
      <c r="I60" s="98">
        <f t="shared" si="2"/>
        <v>0</v>
      </c>
      <c r="J60" s="98">
        <f t="shared" si="3"/>
        <v>0</v>
      </c>
      <c r="K60" s="98">
        <f t="shared" si="4"/>
        <v>0</v>
      </c>
      <c r="L60" s="15">
        <f t="shared" si="5"/>
        <v>0</v>
      </c>
      <c r="M60" s="99">
        <v>0</v>
      </c>
      <c r="N60" s="98">
        <v>0</v>
      </c>
      <c r="O60" s="98">
        <v>0</v>
      </c>
      <c r="P60" s="98">
        <v>0</v>
      </c>
      <c r="Q60" s="98">
        <v>0</v>
      </c>
      <c r="R60" s="15">
        <f t="shared" si="6"/>
        <v>0</v>
      </c>
      <c r="S60" s="16">
        <v>0</v>
      </c>
      <c r="T60" s="17">
        <v>0</v>
      </c>
      <c r="U60" s="17">
        <v>0</v>
      </c>
      <c r="V60" s="17">
        <v>0</v>
      </c>
      <c r="W60" s="17">
        <v>0</v>
      </c>
      <c r="X60" s="15">
        <f t="shared" si="7"/>
        <v>0</v>
      </c>
      <c r="Y60" s="18">
        <f>S60*('Labour cost esc'!J$12-1)</f>
        <v>0</v>
      </c>
      <c r="Z60" s="19">
        <f>T60*('Labour cost esc'!K$12-1)</f>
        <v>0</v>
      </c>
      <c r="AA60" s="19">
        <f>U60*('Labour cost esc'!L$12-1)</f>
        <v>0</v>
      </c>
      <c r="AB60" s="19">
        <f>V60*('Labour cost esc'!M$12-1)</f>
        <v>0</v>
      </c>
      <c r="AC60" s="19">
        <f>W60*('Labour cost esc'!N$12-1)</f>
        <v>0</v>
      </c>
      <c r="AD60" s="15">
        <f t="shared" si="8"/>
        <v>0</v>
      </c>
      <c r="AE60" s="18">
        <f t="shared" si="9"/>
        <v>0</v>
      </c>
      <c r="AF60" s="19">
        <f t="shared" si="10"/>
        <v>0</v>
      </c>
      <c r="AG60" s="19">
        <f t="shared" si="11"/>
        <v>0</v>
      </c>
      <c r="AH60" s="19">
        <f t="shared" si="12"/>
        <v>0</v>
      </c>
      <c r="AI60" s="19">
        <f t="shared" si="13"/>
        <v>0</v>
      </c>
      <c r="AJ60" s="20">
        <f t="shared" si="14"/>
        <v>0</v>
      </c>
      <c r="AK60" s="98">
        <f t="shared" si="25"/>
        <v>0</v>
      </c>
      <c r="AL60" s="98">
        <f t="shared" si="26"/>
        <v>0</v>
      </c>
      <c r="AM60" s="98">
        <f t="shared" si="27"/>
        <v>0</v>
      </c>
      <c r="AN60" s="98">
        <f t="shared" si="28"/>
        <v>0</v>
      </c>
      <c r="AO60" s="98">
        <f t="shared" si="29"/>
        <v>0</v>
      </c>
      <c r="AP60" s="15">
        <f t="shared" si="20"/>
        <v>0</v>
      </c>
      <c r="AQ60" s="99">
        <v>0</v>
      </c>
      <c r="AR60" s="98">
        <v>0</v>
      </c>
      <c r="AS60" s="98">
        <v>0</v>
      </c>
      <c r="AT60" s="98">
        <v>0</v>
      </c>
      <c r="AU60" s="98">
        <v>0</v>
      </c>
      <c r="AV60" s="15">
        <f t="shared" si="21"/>
        <v>0</v>
      </c>
      <c r="AW60" s="16">
        <v>644.66315857335519</v>
      </c>
      <c r="AX60" s="17">
        <v>12.819036994678894</v>
      </c>
      <c r="AY60" s="17">
        <v>4.4673373800000018</v>
      </c>
      <c r="AZ60" s="17">
        <v>0</v>
      </c>
      <c r="BA60" s="17">
        <v>0</v>
      </c>
      <c r="BB60" s="15">
        <f t="shared" si="22"/>
        <v>661.94953294803406</v>
      </c>
      <c r="BC60" s="16">
        <v>682.28627322179352</v>
      </c>
      <c r="BD60" s="17">
        <v>0</v>
      </c>
      <c r="BE60" s="17">
        <v>0</v>
      </c>
      <c r="BF60" s="17">
        <v>0</v>
      </c>
      <c r="BG60" s="17">
        <v>0</v>
      </c>
      <c r="BH60" s="15">
        <f t="shared" si="23"/>
        <v>682.28627322179352</v>
      </c>
      <c r="BI60" s="16">
        <v>0</v>
      </c>
      <c r="BJ60" s="17">
        <v>0</v>
      </c>
      <c r="BK60" s="17">
        <v>0</v>
      </c>
      <c r="BL60" s="17">
        <v>0</v>
      </c>
      <c r="BM60" s="17">
        <v>0</v>
      </c>
      <c r="BN60" s="15">
        <f t="shared" si="24"/>
        <v>0</v>
      </c>
    </row>
    <row r="61" spans="1:66" s="60" customFormat="1" ht="12.75" customHeight="1" x14ac:dyDescent="0.2">
      <c r="A61" s="14" t="s">
        <v>368</v>
      </c>
      <c r="B61" s="14" t="s">
        <v>1068</v>
      </c>
      <c r="C61" s="67" t="s">
        <v>42</v>
      </c>
      <c r="D61" s="14" t="s">
        <v>30</v>
      </c>
      <c r="E61" s="14" t="s">
        <v>34</v>
      </c>
      <c r="F61" s="14" t="s">
        <v>32</v>
      </c>
      <c r="G61" s="98">
        <f t="shared" si="0"/>
        <v>515.02499999999998</v>
      </c>
      <c r="H61" s="98">
        <f t="shared" si="1"/>
        <v>515.02499999999998</v>
      </c>
      <c r="I61" s="98">
        <f t="shared" si="2"/>
        <v>515.02499999999998</v>
      </c>
      <c r="J61" s="98">
        <f t="shared" si="3"/>
        <v>0</v>
      </c>
      <c r="K61" s="98">
        <f t="shared" si="4"/>
        <v>0</v>
      </c>
      <c r="L61" s="15">
        <f t="shared" si="5"/>
        <v>515.02499999999998</v>
      </c>
      <c r="M61" s="99">
        <v>1</v>
      </c>
      <c r="N61" s="98">
        <v>1</v>
      </c>
      <c r="O61" s="98">
        <v>1</v>
      </c>
      <c r="P61" s="98">
        <v>0</v>
      </c>
      <c r="Q61" s="98">
        <v>0</v>
      </c>
      <c r="R61" s="15">
        <f t="shared" si="6"/>
        <v>3</v>
      </c>
      <c r="S61" s="16">
        <v>515.02499999999998</v>
      </c>
      <c r="T61" s="17">
        <v>515.02499999999998</v>
      </c>
      <c r="U61" s="17">
        <v>515.02499999999998</v>
      </c>
      <c r="V61" s="17">
        <v>0</v>
      </c>
      <c r="W61" s="17">
        <v>0</v>
      </c>
      <c r="X61" s="15">
        <f t="shared" si="7"/>
        <v>1545.0749999999998</v>
      </c>
      <c r="Y61" s="18">
        <f>S61*('Labour cost esc'!J$12-1)</f>
        <v>2.6255111709858858</v>
      </c>
      <c r="Z61" s="19">
        <f>T61*('Labour cost esc'!K$12-1)</f>
        <v>3.9432816561836579</v>
      </c>
      <c r="AA61" s="19">
        <f>U61*('Labour cost esc'!L$12-1)</f>
        <v>5.2644067580855287</v>
      </c>
      <c r="AB61" s="19">
        <f>V61*('Labour cost esc'!M$12-1)</f>
        <v>0</v>
      </c>
      <c r="AC61" s="19">
        <f>W61*('Labour cost esc'!N$12-1)</f>
        <v>0</v>
      </c>
      <c r="AD61" s="15">
        <f t="shared" si="8"/>
        <v>11.833199585255073</v>
      </c>
      <c r="AE61" s="18">
        <f t="shared" si="9"/>
        <v>517.65051117098585</v>
      </c>
      <c r="AF61" s="19">
        <f t="shared" si="10"/>
        <v>518.96828165618365</v>
      </c>
      <c r="AG61" s="19">
        <f t="shared" si="11"/>
        <v>520.28940675808553</v>
      </c>
      <c r="AH61" s="19">
        <f t="shared" si="12"/>
        <v>0</v>
      </c>
      <c r="AI61" s="19">
        <f t="shared" si="13"/>
        <v>0</v>
      </c>
      <c r="AJ61" s="20">
        <f t="shared" si="14"/>
        <v>1556.908199585255</v>
      </c>
      <c r="AK61" s="98">
        <f t="shared" si="25"/>
        <v>0</v>
      </c>
      <c r="AL61" s="98">
        <f t="shared" si="26"/>
        <v>0</v>
      </c>
      <c r="AM61" s="98">
        <f t="shared" si="27"/>
        <v>0</v>
      </c>
      <c r="AN61" s="98">
        <f t="shared" si="28"/>
        <v>0</v>
      </c>
      <c r="AO61" s="98">
        <f t="shared" si="29"/>
        <v>0</v>
      </c>
      <c r="AP61" s="15">
        <f t="shared" si="20"/>
        <v>0</v>
      </c>
      <c r="AQ61" s="99">
        <v>0</v>
      </c>
      <c r="AR61" s="98">
        <v>0</v>
      </c>
      <c r="AS61" s="98">
        <v>0</v>
      </c>
      <c r="AT61" s="98">
        <v>0</v>
      </c>
      <c r="AU61" s="98">
        <v>0</v>
      </c>
      <c r="AV61" s="15">
        <f t="shared" si="21"/>
        <v>0</v>
      </c>
      <c r="AW61" s="16">
        <v>730.53385232824462</v>
      </c>
      <c r="AX61" s="17">
        <v>568.28078362816484</v>
      </c>
      <c r="AY61" s="17">
        <v>1103.5470294000008</v>
      </c>
      <c r="AZ61" s="17">
        <v>1108.5347099999994</v>
      </c>
      <c r="BA61" s="17">
        <v>694.82600000000002</v>
      </c>
      <c r="BB61" s="15">
        <f t="shared" si="22"/>
        <v>4205.7223753564103</v>
      </c>
      <c r="BC61" s="16">
        <v>609.18417251945857</v>
      </c>
      <c r="BD61" s="17">
        <v>609.59405051867463</v>
      </c>
      <c r="BE61" s="17">
        <v>1220.0084085930346</v>
      </c>
      <c r="BF61" s="17">
        <v>1220.8292680770771</v>
      </c>
      <c r="BG61" s="17">
        <v>610.82533993041557</v>
      </c>
      <c r="BH61" s="15">
        <f t="shared" si="23"/>
        <v>4270.4412396386606</v>
      </c>
      <c r="BI61" s="16">
        <v>0</v>
      </c>
      <c r="BJ61" s="17">
        <v>0</v>
      </c>
      <c r="BK61" s="17">
        <v>0</v>
      </c>
      <c r="BL61" s="17">
        <v>763.95463301215125</v>
      </c>
      <c r="BM61" s="17">
        <v>524.70368002151884</v>
      </c>
      <c r="BN61" s="15">
        <f t="shared" si="24"/>
        <v>1288.6583130336701</v>
      </c>
    </row>
    <row r="62" spans="1:66" s="60" customFormat="1" ht="12.75" customHeight="1" x14ac:dyDescent="0.2">
      <c r="A62" s="14" t="s">
        <v>371</v>
      </c>
      <c r="B62" s="14" t="s">
        <v>1068</v>
      </c>
      <c r="C62" s="67" t="s">
        <v>372</v>
      </c>
      <c r="D62" s="14" t="s">
        <v>30</v>
      </c>
      <c r="E62" s="14" t="s">
        <v>34</v>
      </c>
      <c r="F62" s="14" t="s">
        <v>32</v>
      </c>
      <c r="G62" s="98">
        <f t="shared" si="0"/>
        <v>0</v>
      </c>
      <c r="H62" s="98">
        <f t="shared" si="1"/>
        <v>0</v>
      </c>
      <c r="I62" s="98">
        <f t="shared" si="2"/>
        <v>0</v>
      </c>
      <c r="J62" s="98">
        <f t="shared" si="3"/>
        <v>0</v>
      </c>
      <c r="K62" s="98">
        <f t="shared" si="4"/>
        <v>0</v>
      </c>
      <c r="L62" s="15">
        <f t="shared" si="5"/>
        <v>0</v>
      </c>
      <c r="M62" s="99">
        <v>0</v>
      </c>
      <c r="N62" s="98">
        <v>0</v>
      </c>
      <c r="O62" s="98">
        <v>0</v>
      </c>
      <c r="P62" s="98">
        <v>0</v>
      </c>
      <c r="Q62" s="98">
        <v>0</v>
      </c>
      <c r="R62" s="15">
        <f t="shared" si="6"/>
        <v>0</v>
      </c>
      <c r="S62" s="16">
        <v>0</v>
      </c>
      <c r="T62" s="17">
        <v>0</v>
      </c>
      <c r="U62" s="17">
        <v>0</v>
      </c>
      <c r="V62" s="17">
        <v>0</v>
      </c>
      <c r="W62" s="17">
        <v>0</v>
      </c>
      <c r="X62" s="15">
        <f t="shared" si="7"/>
        <v>0</v>
      </c>
      <c r="Y62" s="18">
        <f>S62*('Labour cost esc'!J$12-1)</f>
        <v>0</v>
      </c>
      <c r="Z62" s="19">
        <f>T62*('Labour cost esc'!K$12-1)</f>
        <v>0</v>
      </c>
      <c r="AA62" s="19">
        <f>U62*('Labour cost esc'!L$12-1)</f>
        <v>0</v>
      </c>
      <c r="AB62" s="19">
        <f>V62*('Labour cost esc'!M$12-1)</f>
        <v>0</v>
      </c>
      <c r="AC62" s="19">
        <f>W62*('Labour cost esc'!N$12-1)</f>
        <v>0</v>
      </c>
      <c r="AD62" s="15">
        <f t="shared" si="8"/>
        <v>0</v>
      </c>
      <c r="AE62" s="18">
        <f t="shared" si="9"/>
        <v>0</v>
      </c>
      <c r="AF62" s="19">
        <f t="shared" si="10"/>
        <v>0</v>
      </c>
      <c r="AG62" s="19">
        <f t="shared" si="11"/>
        <v>0</v>
      </c>
      <c r="AH62" s="19">
        <f t="shared" si="12"/>
        <v>0</v>
      </c>
      <c r="AI62" s="19">
        <f t="shared" si="13"/>
        <v>0</v>
      </c>
      <c r="AJ62" s="20">
        <f t="shared" si="14"/>
        <v>0</v>
      </c>
      <c r="AK62" s="98">
        <f t="shared" si="25"/>
        <v>0</v>
      </c>
      <c r="AL62" s="98">
        <f t="shared" si="26"/>
        <v>0</v>
      </c>
      <c r="AM62" s="98">
        <f t="shared" si="27"/>
        <v>0</v>
      </c>
      <c r="AN62" s="98">
        <f t="shared" si="28"/>
        <v>0</v>
      </c>
      <c r="AO62" s="98">
        <f t="shared" si="29"/>
        <v>0</v>
      </c>
      <c r="AP62" s="15">
        <f t="shared" si="20"/>
        <v>0</v>
      </c>
      <c r="AQ62" s="99">
        <v>0</v>
      </c>
      <c r="AR62" s="98">
        <v>0</v>
      </c>
      <c r="AS62" s="98">
        <v>0</v>
      </c>
      <c r="AT62" s="98">
        <v>0</v>
      </c>
      <c r="AU62" s="98">
        <v>0</v>
      </c>
      <c r="AV62" s="15">
        <f t="shared" si="21"/>
        <v>0</v>
      </c>
      <c r="AW62" s="16">
        <v>90.116317322324775</v>
      </c>
      <c r="AX62" s="17">
        <v>0</v>
      </c>
      <c r="AY62" s="17">
        <v>0</v>
      </c>
      <c r="AZ62" s="17">
        <v>0</v>
      </c>
      <c r="BA62" s="17">
        <v>0</v>
      </c>
      <c r="BB62" s="15">
        <f t="shared" si="22"/>
        <v>90.116317322324775</v>
      </c>
      <c r="BC62" s="16">
        <v>0</v>
      </c>
      <c r="BD62" s="17">
        <v>0</v>
      </c>
      <c r="BE62" s="17">
        <v>0</v>
      </c>
      <c r="BF62" s="17">
        <v>0</v>
      </c>
      <c r="BG62" s="17">
        <v>0</v>
      </c>
      <c r="BH62" s="15">
        <f t="shared" si="23"/>
        <v>0</v>
      </c>
      <c r="BI62" s="16">
        <v>0</v>
      </c>
      <c r="BJ62" s="17">
        <v>0</v>
      </c>
      <c r="BK62" s="17">
        <v>0</v>
      </c>
      <c r="BL62" s="17">
        <v>0</v>
      </c>
      <c r="BM62" s="17">
        <v>626.82126905595555</v>
      </c>
      <c r="BN62" s="15">
        <f t="shared" si="24"/>
        <v>626.82126905595555</v>
      </c>
    </row>
    <row r="63" spans="1:66" s="60" customFormat="1" ht="12.75" customHeight="1" x14ac:dyDescent="0.2">
      <c r="A63" s="14" t="s">
        <v>373</v>
      </c>
      <c r="B63" s="14" t="s">
        <v>1068</v>
      </c>
      <c r="C63" s="67" t="s">
        <v>374</v>
      </c>
      <c r="D63" s="14" t="s">
        <v>30</v>
      </c>
      <c r="E63" s="14" t="s">
        <v>39</v>
      </c>
      <c r="F63" s="14" t="s">
        <v>32</v>
      </c>
      <c r="G63" s="98">
        <f t="shared" si="0"/>
        <v>0</v>
      </c>
      <c r="H63" s="98">
        <f t="shared" si="1"/>
        <v>0</v>
      </c>
      <c r="I63" s="98">
        <f t="shared" si="2"/>
        <v>0</v>
      </c>
      <c r="J63" s="98">
        <f t="shared" si="3"/>
        <v>0</v>
      </c>
      <c r="K63" s="98">
        <f t="shared" si="4"/>
        <v>0</v>
      </c>
      <c r="L63" s="15">
        <f t="shared" si="5"/>
        <v>0</v>
      </c>
      <c r="M63" s="99">
        <v>0</v>
      </c>
      <c r="N63" s="98">
        <v>0</v>
      </c>
      <c r="O63" s="98">
        <v>0</v>
      </c>
      <c r="P63" s="98">
        <v>0</v>
      </c>
      <c r="Q63" s="98">
        <v>0</v>
      </c>
      <c r="R63" s="15">
        <f t="shared" si="6"/>
        <v>0</v>
      </c>
      <c r="S63" s="16">
        <v>0</v>
      </c>
      <c r="T63" s="17">
        <v>0</v>
      </c>
      <c r="U63" s="17">
        <v>0</v>
      </c>
      <c r="V63" s="17">
        <v>0</v>
      </c>
      <c r="W63" s="17">
        <v>0</v>
      </c>
      <c r="X63" s="15">
        <f t="shared" si="7"/>
        <v>0</v>
      </c>
      <c r="Y63" s="18">
        <f>S63*('Labour cost esc'!J$12-1)</f>
        <v>0</v>
      </c>
      <c r="Z63" s="19">
        <f>T63*('Labour cost esc'!K$12-1)</f>
        <v>0</v>
      </c>
      <c r="AA63" s="19">
        <f>U63*('Labour cost esc'!L$12-1)</f>
        <v>0</v>
      </c>
      <c r="AB63" s="19">
        <f>V63*('Labour cost esc'!M$12-1)</f>
        <v>0</v>
      </c>
      <c r="AC63" s="19">
        <f>W63*('Labour cost esc'!N$12-1)</f>
        <v>0</v>
      </c>
      <c r="AD63" s="15">
        <f t="shared" si="8"/>
        <v>0</v>
      </c>
      <c r="AE63" s="18">
        <f t="shared" si="9"/>
        <v>0</v>
      </c>
      <c r="AF63" s="19">
        <f t="shared" si="10"/>
        <v>0</v>
      </c>
      <c r="AG63" s="19">
        <f t="shared" si="11"/>
        <v>0</v>
      </c>
      <c r="AH63" s="19">
        <f t="shared" si="12"/>
        <v>0</v>
      </c>
      <c r="AI63" s="19">
        <f t="shared" si="13"/>
        <v>0</v>
      </c>
      <c r="AJ63" s="20">
        <f t="shared" si="14"/>
        <v>0</v>
      </c>
      <c r="AK63" s="98">
        <f t="shared" si="25"/>
        <v>0</v>
      </c>
      <c r="AL63" s="98">
        <f t="shared" si="26"/>
        <v>0</v>
      </c>
      <c r="AM63" s="98">
        <f t="shared" si="27"/>
        <v>0</v>
      </c>
      <c r="AN63" s="98">
        <f t="shared" si="28"/>
        <v>0</v>
      </c>
      <c r="AO63" s="98">
        <f t="shared" si="29"/>
        <v>0</v>
      </c>
      <c r="AP63" s="15">
        <f t="shared" si="20"/>
        <v>0</v>
      </c>
      <c r="AQ63" s="99">
        <v>0</v>
      </c>
      <c r="AR63" s="98">
        <v>0</v>
      </c>
      <c r="AS63" s="98">
        <v>0</v>
      </c>
      <c r="AT63" s="98">
        <v>0</v>
      </c>
      <c r="AU63" s="98">
        <v>0</v>
      </c>
      <c r="AV63" s="15">
        <f t="shared" si="21"/>
        <v>0</v>
      </c>
      <c r="AW63" s="16">
        <v>0</v>
      </c>
      <c r="AX63" s="17">
        <v>0</v>
      </c>
      <c r="AY63" s="17">
        <v>0</v>
      </c>
      <c r="AZ63" s="17">
        <v>0</v>
      </c>
      <c r="BA63" s="17">
        <v>0</v>
      </c>
      <c r="BB63" s="15">
        <f t="shared" si="22"/>
        <v>0</v>
      </c>
      <c r="BC63" s="16">
        <v>0</v>
      </c>
      <c r="BD63" s="17">
        <v>0</v>
      </c>
      <c r="BE63" s="17">
        <v>0</v>
      </c>
      <c r="BF63" s="17">
        <v>1098.7463412693692</v>
      </c>
      <c r="BG63" s="17">
        <v>1099.485611874748</v>
      </c>
      <c r="BH63" s="15">
        <f t="shared" si="23"/>
        <v>2198.2319531441171</v>
      </c>
      <c r="BI63" s="16">
        <v>0</v>
      </c>
      <c r="BJ63" s="17">
        <v>0</v>
      </c>
      <c r="BK63" s="17">
        <v>0</v>
      </c>
      <c r="BL63" s="17">
        <v>0</v>
      </c>
      <c r="BM63" s="17">
        <v>0</v>
      </c>
      <c r="BN63" s="15">
        <f t="shared" si="24"/>
        <v>0</v>
      </c>
    </row>
    <row r="64" spans="1:66" s="60" customFormat="1" ht="12.75" customHeight="1" x14ac:dyDescent="0.2">
      <c r="A64" s="14" t="s">
        <v>375</v>
      </c>
      <c r="B64" s="14" t="s">
        <v>1068</v>
      </c>
      <c r="C64" s="67" t="s">
        <v>376</v>
      </c>
      <c r="D64" s="14" t="s">
        <v>30</v>
      </c>
      <c r="E64" s="14" t="s">
        <v>39</v>
      </c>
      <c r="F64" s="14" t="s">
        <v>32</v>
      </c>
      <c r="G64" s="98">
        <f t="shared" si="0"/>
        <v>0</v>
      </c>
      <c r="H64" s="98">
        <f t="shared" si="1"/>
        <v>0</v>
      </c>
      <c r="I64" s="98">
        <f t="shared" si="2"/>
        <v>0</v>
      </c>
      <c r="J64" s="98">
        <f t="shared" si="3"/>
        <v>0</v>
      </c>
      <c r="K64" s="98">
        <f t="shared" si="4"/>
        <v>0</v>
      </c>
      <c r="L64" s="15">
        <f t="shared" si="5"/>
        <v>0</v>
      </c>
      <c r="M64" s="99">
        <v>0</v>
      </c>
      <c r="N64" s="98">
        <v>0</v>
      </c>
      <c r="O64" s="98">
        <v>0</v>
      </c>
      <c r="P64" s="98">
        <v>0</v>
      </c>
      <c r="Q64" s="98">
        <v>0</v>
      </c>
      <c r="R64" s="15">
        <f t="shared" si="6"/>
        <v>0</v>
      </c>
      <c r="S64" s="16">
        <v>0</v>
      </c>
      <c r="T64" s="17">
        <v>0</v>
      </c>
      <c r="U64" s="17">
        <v>0</v>
      </c>
      <c r="V64" s="17">
        <v>0</v>
      </c>
      <c r="W64" s="17">
        <v>0</v>
      </c>
      <c r="X64" s="15">
        <f t="shared" si="7"/>
        <v>0</v>
      </c>
      <c r="Y64" s="18">
        <f>S64*('Labour cost esc'!J$12-1)</f>
        <v>0</v>
      </c>
      <c r="Z64" s="19">
        <f>T64*('Labour cost esc'!K$12-1)</f>
        <v>0</v>
      </c>
      <c r="AA64" s="19">
        <f>U64*('Labour cost esc'!L$12-1)</f>
        <v>0</v>
      </c>
      <c r="AB64" s="19">
        <f>V64*('Labour cost esc'!M$12-1)</f>
        <v>0</v>
      </c>
      <c r="AC64" s="19">
        <f>W64*('Labour cost esc'!N$12-1)</f>
        <v>0</v>
      </c>
      <c r="AD64" s="15">
        <f t="shared" si="8"/>
        <v>0</v>
      </c>
      <c r="AE64" s="18">
        <f t="shared" si="9"/>
        <v>0</v>
      </c>
      <c r="AF64" s="19">
        <f t="shared" si="10"/>
        <v>0</v>
      </c>
      <c r="AG64" s="19">
        <f t="shared" si="11"/>
        <v>0</v>
      </c>
      <c r="AH64" s="19">
        <f t="shared" si="12"/>
        <v>0</v>
      </c>
      <c r="AI64" s="19">
        <f t="shared" si="13"/>
        <v>0</v>
      </c>
      <c r="AJ64" s="20">
        <f t="shared" si="14"/>
        <v>0</v>
      </c>
      <c r="AK64" s="98">
        <f t="shared" si="25"/>
        <v>0</v>
      </c>
      <c r="AL64" s="98">
        <f t="shared" si="26"/>
        <v>0</v>
      </c>
      <c r="AM64" s="98">
        <f t="shared" si="27"/>
        <v>0</v>
      </c>
      <c r="AN64" s="98">
        <f t="shared" si="28"/>
        <v>0</v>
      </c>
      <c r="AO64" s="98">
        <f t="shared" si="29"/>
        <v>0</v>
      </c>
      <c r="AP64" s="15">
        <f t="shared" si="20"/>
        <v>0</v>
      </c>
      <c r="AQ64" s="99">
        <v>0</v>
      </c>
      <c r="AR64" s="98">
        <v>0</v>
      </c>
      <c r="AS64" s="98">
        <v>0</v>
      </c>
      <c r="AT64" s="98">
        <v>0</v>
      </c>
      <c r="AU64" s="98">
        <v>0</v>
      </c>
      <c r="AV64" s="15">
        <f t="shared" si="21"/>
        <v>0</v>
      </c>
      <c r="AW64" s="16">
        <v>0</v>
      </c>
      <c r="AX64" s="17">
        <v>0</v>
      </c>
      <c r="AY64" s="17">
        <v>0</v>
      </c>
      <c r="AZ64" s="17">
        <v>0</v>
      </c>
      <c r="BA64" s="17">
        <v>0</v>
      </c>
      <c r="BB64" s="15">
        <f t="shared" si="22"/>
        <v>0</v>
      </c>
      <c r="BC64" s="16">
        <v>0</v>
      </c>
      <c r="BD64" s="17">
        <v>0</v>
      </c>
      <c r="BE64" s="17">
        <v>0</v>
      </c>
      <c r="BF64" s="17">
        <v>1464.9951216924926</v>
      </c>
      <c r="BG64" s="17">
        <v>0</v>
      </c>
      <c r="BH64" s="15">
        <f t="shared" si="23"/>
        <v>1464.9951216924926</v>
      </c>
      <c r="BI64" s="16">
        <v>0</v>
      </c>
      <c r="BJ64" s="17">
        <v>0</v>
      </c>
      <c r="BK64" s="17">
        <v>0</v>
      </c>
      <c r="BL64" s="17">
        <v>0</v>
      </c>
      <c r="BM64" s="17">
        <v>0</v>
      </c>
      <c r="BN64" s="15">
        <f t="shared" si="24"/>
        <v>0</v>
      </c>
    </row>
    <row r="65" spans="1:66" s="60" customFormat="1" ht="12.75" customHeight="1" x14ac:dyDescent="0.2">
      <c r="A65" s="14" t="s">
        <v>377</v>
      </c>
      <c r="B65" s="14" t="s">
        <v>1068</v>
      </c>
      <c r="C65" s="67" t="s">
        <v>378</v>
      </c>
      <c r="D65" s="14" t="s">
        <v>30</v>
      </c>
      <c r="E65" s="14" t="s">
        <v>39</v>
      </c>
      <c r="F65" s="14" t="s">
        <v>40</v>
      </c>
      <c r="G65" s="98">
        <f t="shared" si="0"/>
        <v>0</v>
      </c>
      <c r="H65" s="98">
        <f t="shared" si="1"/>
        <v>0</v>
      </c>
      <c r="I65" s="98">
        <f t="shared" si="2"/>
        <v>0</v>
      </c>
      <c r="J65" s="98">
        <f t="shared" si="3"/>
        <v>0</v>
      </c>
      <c r="K65" s="98">
        <f t="shared" si="4"/>
        <v>0</v>
      </c>
      <c r="L65" s="15">
        <f t="shared" si="5"/>
        <v>0</v>
      </c>
      <c r="M65" s="99">
        <v>0</v>
      </c>
      <c r="N65" s="98">
        <v>0</v>
      </c>
      <c r="O65" s="98">
        <v>0</v>
      </c>
      <c r="P65" s="98">
        <v>0</v>
      </c>
      <c r="Q65" s="98">
        <v>0</v>
      </c>
      <c r="R65" s="15">
        <f t="shared" si="6"/>
        <v>0</v>
      </c>
      <c r="S65" s="16">
        <v>0</v>
      </c>
      <c r="T65" s="17">
        <v>0</v>
      </c>
      <c r="U65" s="17">
        <v>0</v>
      </c>
      <c r="V65" s="17">
        <v>0</v>
      </c>
      <c r="W65" s="17">
        <v>0</v>
      </c>
      <c r="X65" s="15">
        <f t="shared" si="7"/>
        <v>0</v>
      </c>
      <c r="Y65" s="18">
        <f>S65*('Labour cost esc'!J$12-1)</f>
        <v>0</v>
      </c>
      <c r="Z65" s="19">
        <f>T65*('Labour cost esc'!K$12-1)</f>
        <v>0</v>
      </c>
      <c r="AA65" s="19">
        <f>U65*('Labour cost esc'!L$12-1)</f>
        <v>0</v>
      </c>
      <c r="AB65" s="19">
        <f>V65*('Labour cost esc'!M$12-1)</f>
        <v>0</v>
      </c>
      <c r="AC65" s="19">
        <f>W65*('Labour cost esc'!N$12-1)</f>
        <v>0</v>
      </c>
      <c r="AD65" s="15">
        <f t="shared" si="8"/>
        <v>0</v>
      </c>
      <c r="AE65" s="18">
        <f t="shared" si="9"/>
        <v>0</v>
      </c>
      <c r="AF65" s="19">
        <f t="shared" si="10"/>
        <v>0</v>
      </c>
      <c r="AG65" s="19">
        <f t="shared" si="11"/>
        <v>0</v>
      </c>
      <c r="AH65" s="19">
        <f t="shared" si="12"/>
        <v>0</v>
      </c>
      <c r="AI65" s="19">
        <f t="shared" si="13"/>
        <v>0</v>
      </c>
      <c r="AJ65" s="20">
        <f t="shared" si="14"/>
        <v>0</v>
      </c>
      <c r="AK65" s="98">
        <f t="shared" si="25"/>
        <v>0</v>
      </c>
      <c r="AL65" s="98">
        <f t="shared" si="26"/>
        <v>0</v>
      </c>
      <c r="AM65" s="98">
        <f t="shared" si="27"/>
        <v>0</v>
      </c>
      <c r="AN65" s="98">
        <f t="shared" si="28"/>
        <v>0</v>
      </c>
      <c r="AO65" s="98">
        <f t="shared" si="29"/>
        <v>0</v>
      </c>
      <c r="AP65" s="15">
        <f t="shared" si="20"/>
        <v>0</v>
      </c>
      <c r="AQ65" s="99">
        <v>0</v>
      </c>
      <c r="AR65" s="98">
        <v>0</v>
      </c>
      <c r="AS65" s="98">
        <v>0</v>
      </c>
      <c r="AT65" s="98">
        <v>0</v>
      </c>
      <c r="AU65" s="98">
        <v>0</v>
      </c>
      <c r="AV65" s="15">
        <f t="shared" si="21"/>
        <v>0</v>
      </c>
      <c r="AW65" s="16">
        <v>42.166390606694144</v>
      </c>
      <c r="AX65" s="17">
        <v>-4.8231684875229357</v>
      </c>
      <c r="AY65" s="17">
        <v>0</v>
      </c>
      <c r="AZ65" s="17">
        <v>0</v>
      </c>
      <c r="BA65" s="17">
        <v>0</v>
      </c>
      <c r="BB65" s="15">
        <f t="shared" si="22"/>
        <v>37.343222119171209</v>
      </c>
      <c r="BC65" s="16">
        <v>0</v>
      </c>
      <c r="BD65" s="17">
        <v>0</v>
      </c>
      <c r="BE65" s="17">
        <v>0</v>
      </c>
      <c r="BF65" s="17">
        <v>0</v>
      </c>
      <c r="BG65" s="17">
        <v>0</v>
      </c>
      <c r="BH65" s="15">
        <f t="shared" si="23"/>
        <v>0</v>
      </c>
      <c r="BI65" s="16">
        <v>0</v>
      </c>
      <c r="BJ65" s="17">
        <v>0</v>
      </c>
      <c r="BK65" s="17">
        <v>0</v>
      </c>
      <c r="BL65" s="17">
        <v>0</v>
      </c>
      <c r="BM65" s="17">
        <v>0</v>
      </c>
      <c r="BN65" s="15">
        <f t="shared" si="24"/>
        <v>0</v>
      </c>
    </row>
    <row r="66" spans="1:66" s="60" customFormat="1" ht="12.75" customHeight="1" x14ac:dyDescent="0.2">
      <c r="A66" s="14" t="s">
        <v>379</v>
      </c>
      <c r="B66" s="14" t="s">
        <v>1068</v>
      </c>
      <c r="C66" s="67" t="s">
        <v>380</v>
      </c>
      <c r="D66" s="14" t="s">
        <v>30</v>
      </c>
      <c r="E66" s="14" t="s">
        <v>39</v>
      </c>
      <c r="F66" s="14" t="s">
        <v>37</v>
      </c>
      <c r="G66" s="98">
        <f t="shared" si="0"/>
        <v>0</v>
      </c>
      <c r="H66" s="98">
        <f t="shared" si="1"/>
        <v>0</v>
      </c>
      <c r="I66" s="98">
        <f t="shared" si="2"/>
        <v>0</v>
      </c>
      <c r="J66" s="98">
        <f t="shared" si="3"/>
        <v>0</v>
      </c>
      <c r="K66" s="98">
        <f t="shared" si="4"/>
        <v>0</v>
      </c>
      <c r="L66" s="15">
        <f t="shared" si="5"/>
        <v>0</v>
      </c>
      <c r="M66" s="99">
        <v>0</v>
      </c>
      <c r="N66" s="98">
        <v>0</v>
      </c>
      <c r="O66" s="98">
        <v>0</v>
      </c>
      <c r="P66" s="98">
        <v>0</v>
      </c>
      <c r="Q66" s="98">
        <v>0</v>
      </c>
      <c r="R66" s="15">
        <f t="shared" si="6"/>
        <v>0</v>
      </c>
      <c r="S66" s="16">
        <v>0</v>
      </c>
      <c r="T66" s="17">
        <v>0</v>
      </c>
      <c r="U66" s="17">
        <v>0</v>
      </c>
      <c r="V66" s="17">
        <v>0</v>
      </c>
      <c r="W66" s="17">
        <v>0</v>
      </c>
      <c r="X66" s="15">
        <f t="shared" si="7"/>
        <v>0</v>
      </c>
      <c r="Y66" s="18">
        <f>S66*('Labour cost esc'!J$12-1)</f>
        <v>0</v>
      </c>
      <c r="Z66" s="19">
        <f>T66*('Labour cost esc'!K$12-1)</f>
        <v>0</v>
      </c>
      <c r="AA66" s="19">
        <f>U66*('Labour cost esc'!L$12-1)</f>
        <v>0</v>
      </c>
      <c r="AB66" s="19">
        <f>V66*('Labour cost esc'!M$12-1)</f>
        <v>0</v>
      </c>
      <c r="AC66" s="19">
        <f>W66*('Labour cost esc'!N$12-1)</f>
        <v>0</v>
      </c>
      <c r="AD66" s="15">
        <f t="shared" si="8"/>
        <v>0</v>
      </c>
      <c r="AE66" s="18">
        <f t="shared" si="9"/>
        <v>0</v>
      </c>
      <c r="AF66" s="19">
        <f t="shared" si="10"/>
        <v>0</v>
      </c>
      <c r="AG66" s="19">
        <f t="shared" si="11"/>
        <v>0</v>
      </c>
      <c r="AH66" s="19">
        <f t="shared" si="12"/>
        <v>0</v>
      </c>
      <c r="AI66" s="19">
        <f t="shared" si="13"/>
        <v>0</v>
      </c>
      <c r="AJ66" s="20">
        <f t="shared" si="14"/>
        <v>0</v>
      </c>
      <c r="AK66" s="98">
        <f t="shared" si="25"/>
        <v>0</v>
      </c>
      <c r="AL66" s="98">
        <f t="shared" si="26"/>
        <v>0</v>
      </c>
      <c r="AM66" s="98">
        <f t="shared" si="27"/>
        <v>0</v>
      </c>
      <c r="AN66" s="98">
        <f t="shared" si="28"/>
        <v>0</v>
      </c>
      <c r="AO66" s="98">
        <f t="shared" si="29"/>
        <v>0</v>
      </c>
      <c r="AP66" s="15">
        <f t="shared" si="20"/>
        <v>0</v>
      </c>
      <c r="AQ66" s="99">
        <v>0</v>
      </c>
      <c r="AR66" s="98">
        <v>0</v>
      </c>
      <c r="AS66" s="98">
        <v>0</v>
      </c>
      <c r="AT66" s="98">
        <v>0</v>
      </c>
      <c r="AU66" s="98">
        <v>0</v>
      </c>
      <c r="AV66" s="15">
        <f t="shared" si="21"/>
        <v>0</v>
      </c>
      <c r="AW66" s="16">
        <v>115.11851080169829</v>
      </c>
      <c r="AX66" s="17">
        <v>-16.88288322963303</v>
      </c>
      <c r="AY66" s="17">
        <v>1.8513759599999999</v>
      </c>
      <c r="AZ66" s="17">
        <v>0</v>
      </c>
      <c r="BA66" s="17">
        <v>0</v>
      </c>
      <c r="BB66" s="15">
        <f t="shared" si="22"/>
        <v>100.08700353206525</v>
      </c>
      <c r="BC66" s="16">
        <v>0</v>
      </c>
      <c r="BD66" s="17">
        <v>0</v>
      </c>
      <c r="BE66" s="17">
        <v>0</v>
      </c>
      <c r="BF66" s="17">
        <v>0</v>
      </c>
      <c r="BG66" s="17">
        <v>0</v>
      </c>
      <c r="BH66" s="15">
        <f t="shared" si="23"/>
        <v>0</v>
      </c>
      <c r="BI66" s="16">
        <v>0</v>
      </c>
      <c r="BJ66" s="17">
        <v>0</v>
      </c>
      <c r="BK66" s="17">
        <v>0</v>
      </c>
      <c r="BL66" s="17">
        <v>0</v>
      </c>
      <c r="BM66" s="17">
        <v>0</v>
      </c>
      <c r="BN66" s="15">
        <f t="shared" si="24"/>
        <v>0</v>
      </c>
    </row>
    <row r="67" spans="1:66" s="60" customFormat="1" ht="12.75" customHeight="1" x14ac:dyDescent="0.2">
      <c r="A67" s="14" t="s">
        <v>381</v>
      </c>
      <c r="B67" s="14" t="s">
        <v>1068</v>
      </c>
      <c r="C67" s="67" t="s">
        <v>382</v>
      </c>
      <c r="D67" s="14" t="s">
        <v>30</v>
      </c>
      <c r="E67" s="14" t="s">
        <v>36</v>
      </c>
      <c r="F67" s="14" t="s">
        <v>37</v>
      </c>
      <c r="G67" s="98">
        <f t="shared" si="0"/>
        <v>0</v>
      </c>
      <c r="H67" s="98">
        <f t="shared" si="1"/>
        <v>0</v>
      </c>
      <c r="I67" s="98">
        <f t="shared" si="2"/>
        <v>0</v>
      </c>
      <c r="J67" s="98">
        <f t="shared" si="3"/>
        <v>0</v>
      </c>
      <c r="K67" s="98">
        <f t="shared" si="4"/>
        <v>0</v>
      </c>
      <c r="L67" s="15">
        <f t="shared" si="5"/>
        <v>0</v>
      </c>
      <c r="M67" s="99">
        <v>0</v>
      </c>
      <c r="N67" s="98">
        <v>0</v>
      </c>
      <c r="O67" s="98">
        <v>0</v>
      </c>
      <c r="P67" s="98">
        <v>0</v>
      </c>
      <c r="Q67" s="98">
        <v>0</v>
      </c>
      <c r="R67" s="15">
        <f t="shared" si="6"/>
        <v>0</v>
      </c>
      <c r="S67" s="16">
        <v>0</v>
      </c>
      <c r="T67" s="17">
        <v>0</v>
      </c>
      <c r="U67" s="17">
        <v>0</v>
      </c>
      <c r="V67" s="17">
        <v>0</v>
      </c>
      <c r="W67" s="17">
        <v>0</v>
      </c>
      <c r="X67" s="15">
        <f t="shared" si="7"/>
        <v>0</v>
      </c>
      <c r="Y67" s="18">
        <f>S67*('Labour cost esc'!J$12-1)</f>
        <v>0</v>
      </c>
      <c r="Z67" s="19">
        <f>T67*('Labour cost esc'!K$12-1)</f>
        <v>0</v>
      </c>
      <c r="AA67" s="19">
        <f>U67*('Labour cost esc'!L$12-1)</f>
        <v>0</v>
      </c>
      <c r="AB67" s="19">
        <f>V67*('Labour cost esc'!M$12-1)</f>
        <v>0</v>
      </c>
      <c r="AC67" s="19">
        <f>W67*('Labour cost esc'!N$12-1)</f>
        <v>0</v>
      </c>
      <c r="AD67" s="15">
        <f t="shared" si="8"/>
        <v>0</v>
      </c>
      <c r="AE67" s="18">
        <f t="shared" si="9"/>
        <v>0</v>
      </c>
      <c r="AF67" s="19">
        <f t="shared" si="10"/>
        <v>0</v>
      </c>
      <c r="AG67" s="19">
        <f t="shared" si="11"/>
        <v>0</v>
      </c>
      <c r="AH67" s="19">
        <f t="shared" si="12"/>
        <v>0</v>
      </c>
      <c r="AI67" s="19">
        <f t="shared" si="13"/>
        <v>0</v>
      </c>
      <c r="AJ67" s="20">
        <f t="shared" si="14"/>
        <v>0</v>
      </c>
      <c r="AK67" s="98">
        <f t="shared" si="25"/>
        <v>0</v>
      </c>
      <c r="AL67" s="98">
        <f t="shared" si="26"/>
        <v>0</v>
      </c>
      <c r="AM67" s="98">
        <f t="shared" si="27"/>
        <v>0</v>
      </c>
      <c r="AN67" s="98">
        <f t="shared" si="28"/>
        <v>0</v>
      </c>
      <c r="AO67" s="98">
        <f t="shared" si="29"/>
        <v>0</v>
      </c>
      <c r="AP67" s="15">
        <f t="shared" si="20"/>
        <v>0</v>
      </c>
      <c r="AQ67" s="99">
        <v>0</v>
      </c>
      <c r="AR67" s="98">
        <v>0</v>
      </c>
      <c r="AS67" s="98">
        <v>0</v>
      </c>
      <c r="AT67" s="98">
        <v>0</v>
      </c>
      <c r="AU67" s="98">
        <v>0</v>
      </c>
      <c r="AV67" s="15">
        <f t="shared" si="21"/>
        <v>0</v>
      </c>
      <c r="AW67" s="16">
        <v>10.77508075845013</v>
      </c>
      <c r="AX67" s="17">
        <v>931.31627984380737</v>
      </c>
      <c r="AY67" s="17">
        <v>547.57493801999999</v>
      </c>
      <c r="AZ67" s="17">
        <v>0.15076999999999999</v>
      </c>
      <c r="BA67" s="17">
        <v>0</v>
      </c>
      <c r="BB67" s="15">
        <f t="shared" si="22"/>
        <v>1489.8170686222575</v>
      </c>
      <c r="BC67" s="16">
        <v>1096.5315105350255</v>
      </c>
      <c r="BD67" s="17">
        <v>0</v>
      </c>
      <c r="BE67" s="17">
        <v>0</v>
      </c>
      <c r="BF67" s="17">
        <v>0</v>
      </c>
      <c r="BG67" s="17">
        <v>0</v>
      </c>
      <c r="BH67" s="15">
        <f t="shared" si="23"/>
        <v>1096.5315105350255</v>
      </c>
      <c r="BI67" s="16">
        <v>0</v>
      </c>
      <c r="BJ67" s="17">
        <v>0</v>
      </c>
      <c r="BK67" s="17">
        <v>0</v>
      </c>
      <c r="BL67" s="17">
        <v>0</v>
      </c>
      <c r="BM67" s="17">
        <v>0</v>
      </c>
      <c r="BN67" s="15">
        <f t="shared" si="24"/>
        <v>0</v>
      </c>
    </row>
    <row r="68" spans="1:66" s="60" customFormat="1" ht="12.75" customHeight="1" x14ac:dyDescent="0.2">
      <c r="A68" s="14" t="s">
        <v>383</v>
      </c>
      <c r="B68" s="14" t="s">
        <v>1068</v>
      </c>
      <c r="C68" s="67" t="s">
        <v>43</v>
      </c>
      <c r="D68" s="14" t="s">
        <v>30</v>
      </c>
      <c r="E68" s="14" t="s">
        <v>39</v>
      </c>
      <c r="F68" s="14" t="s">
        <v>40</v>
      </c>
      <c r="G68" s="98">
        <f t="shared" si="0"/>
        <v>82.5</v>
      </c>
      <c r="H68" s="98">
        <f t="shared" si="1"/>
        <v>82.5</v>
      </c>
      <c r="I68" s="98">
        <f t="shared" si="2"/>
        <v>82.5</v>
      </c>
      <c r="J68" s="98">
        <f t="shared" si="3"/>
        <v>82.5</v>
      </c>
      <c r="K68" s="98">
        <f t="shared" si="4"/>
        <v>82.5</v>
      </c>
      <c r="L68" s="15">
        <f t="shared" si="5"/>
        <v>82.5</v>
      </c>
      <c r="M68" s="99">
        <v>2</v>
      </c>
      <c r="N68" s="98">
        <v>2</v>
      </c>
      <c r="O68" s="98">
        <v>2</v>
      </c>
      <c r="P68" s="98">
        <v>2</v>
      </c>
      <c r="Q68" s="98">
        <v>2</v>
      </c>
      <c r="R68" s="15">
        <f t="shared" si="6"/>
        <v>10</v>
      </c>
      <c r="S68" s="16">
        <v>165</v>
      </c>
      <c r="T68" s="17">
        <v>165</v>
      </c>
      <c r="U68" s="17">
        <v>165</v>
      </c>
      <c r="V68" s="17">
        <v>165</v>
      </c>
      <c r="W68" s="17">
        <v>165</v>
      </c>
      <c r="X68" s="15">
        <f t="shared" si="7"/>
        <v>825</v>
      </c>
      <c r="Y68" s="18">
        <f>S68*('Labour cost esc'!J$12-1)</f>
        <v>0.84114235855088815</v>
      </c>
      <c r="Z68" s="19">
        <f>T68*('Labour cost esc'!K$12-1)</f>
        <v>1.2633201752736345</v>
      </c>
      <c r="AA68" s="19">
        <f>U68*('Labour cost esc'!L$12-1)</f>
        <v>1.6865727199342018</v>
      </c>
      <c r="AB68" s="19">
        <f>V68*('Labour cost esc'!M$12-1)</f>
        <v>2.1109027284417223</v>
      </c>
      <c r="AC68" s="19">
        <f>W68*('Labour cost esc'!N$12-1)</f>
        <v>2.5363129436700182</v>
      </c>
      <c r="AD68" s="15">
        <f t="shared" si="8"/>
        <v>8.4382509258704648</v>
      </c>
      <c r="AE68" s="18">
        <f t="shared" si="9"/>
        <v>165.84114235855088</v>
      </c>
      <c r="AF68" s="19">
        <f t="shared" si="10"/>
        <v>166.26332017527363</v>
      </c>
      <c r="AG68" s="19">
        <f t="shared" si="11"/>
        <v>166.68657271993419</v>
      </c>
      <c r="AH68" s="19">
        <f t="shared" si="12"/>
        <v>167.11090272844172</v>
      </c>
      <c r="AI68" s="19">
        <f t="shared" si="13"/>
        <v>167.53631294367003</v>
      </c>
      <c r="AJ68" s="20">
        <f t="shared" si="14"/>
        <v>833.43825092587053</v>
      </c>
      <c r="AK68" s="98">
        <f t="shared" si="25"/>
        <v>0</v>
      </c>
      <c r="AL68" s="98">
        <f t="shared" si="26"/>
        <v>0</v>
      </c>
      <c r="AM68" s="98">
        <f t="shared" si="27"/>
        <v>0</v>
      </c>
      <c r="AN68" s="98">
        <f t="shared" si="28"/>
        <v>0</v>
      </c>
      <c r="AO68" s="98">
        <f t="shared" si="29"/>
        <v>0</v>
      </c>
      <c r="AP68" s="15">
        <f t="shared" si="20"/>
        <v>0</v>
      </c>
      <c r="AQ68" s="99">
        <v>0</v>
      </c>
      <c r="AR68" s="98">
        <v>0</v>
      </c>
      <c r="AS68" s="98">
        <v>0</v>
      </c>
      <c r="AT68" s="98">
        <v>0</v>
      </c>
      <c r="AU68" s="98">
        <v>0</v>
      </c>
      <c r="AV68" s="15">
        <f t="shared" si="21"/>
        <v>0</v>
      </c>
      <c r="AW68" s="16">
        <v>137.71402782974442</v>
      </c>
      <c r="AX68" s="17">
        <v>201.9540547188991</v>
      </c>
      <c r="AY68" s="17">
        <v>147.28690673999981</v>
      </c>
      <c r="AZ68" s="17">
        <v>178.89685999999989</v>
      </c>
      <c r="BA68" s="17">
        <v>152.46600000000001</v>
      </c>
      <c r="BB68" s="15">
        <f t="shared" si="22"/>
        <v>818.31784928864329</v>
      </c>
      <c r="BC68" s="16">
        <v>134.02051795428088</v>
      </c>
      <c r="BD68" s="17">
        <v>134.11069111410842</v>
      </c>
      <c r="BE68" s="17">
        <v>134.20092494523379</v>
      </c>
      <c r="BF68" s="17">
        <v>134.29121948847845</v>
      </c>
      <c r="BG68" s="17">
        <v>134.38157478469142</v>
      </c>
      <c r="BH68" s="15">
        <f t="shared" si="23"/>
        <v>671.00492828679296</v>
      </c>
      <c r="BI68" s="16">
        <v>0</v>
      </c>
      <c r="BJ68" s="17">
        <v>0</v>
      </c>
      <c r="BK68" s="17">
        <v>0</v>
      </c>
      <c r="BL68" s="17">
        <v>0</v>
      </c>
      <c r="BM68" s="17">
        <v>0</v>
      </c>
      <c r="BN68" s="15">
        <f t="shared" si="24"/>
        <v>0</v>
      </c>
    </row>
    <row r="69" spans="1:66" s="60" customFormat="1" ht="12.75" customHeight="1" x14ac:dyDescent="0.2">
      <c r="A69" s="14" t="s">
        <v>384</v>
      </c>
      <c r="B69" s="14" t="s">
        <v>1068</v>
      </c>
      <c r="C69" s="67" t="s">
        <v>385</v>
      </c>
      <c r="D69" s="14" t="s">
        <v>30</v>
      </c>
      <c r="E69" s="14" t="s">
        <v>39</v>
      </c>
      <c r="F69" s="14" t="s">
        <v>37</v>
      </c>
      <c r="G69" s="98">
        <f t="shared" ref="G69:G132" si="30">IFERROR(S69/M69,0)</f>
        <v>0</v>
      </c>
      <c r="H69" s="98">
        <f t="shared" ref="H69:H132" si="31">IFERROR(T69/N69,0)</f>
        <v>0</v>
      </c>
      <c r="I69" s="98">
        <f t="shared" ref="I69:I132" si="32">IFERROR(U69/O69,0)</f>
        <v>0</v>
      </c>
      <c r="J69" s="98">
        <f t="shared" ref="J69:J132" si="33">IFERROR(V69/P69,0)</f>
        <v>0</v>
      </c>
      <c r="K69" s="98">
        <f t="shared" ref="K69:K132" si="34">IFERROR(W69/Q69,0)</f>
        <v>0</v>
      </c>
      <c r="L69" s="15">
        <f t="shared" ref="L69:L132" si="35">IFERROR(X69/R69,0)</f>
        <v>0</v>
      </c>
      <c r="M69" s="99">
        <v>0</v>
      </c>
      <c r="N69" s="98">
        <v>0</v>
      </c>
      <c r="O69" s="98">
        <v>0</v>
      </c>
      <c r="P69" s="98">
        <v>0</v>
      </c>
      <c r="Q69" s="98">
        <v>0</v>
      </c>
      <c r="R69" s="15">
        <f t="shared" ref="R69:R132" si="36">SUM(M69:Q69)</f>
        <v>0</v>
      </c>
      <c r="S69" s="16">
        <v>0</v>
      </c>
      <c r="T69" s="17">
        <v>0</v>
      </c>
      <c r="U69" s="17">
        <v>0</v>
      </c>
      <c r="V69" s="17">
        <v>0</v>
      </c>
      <c r="W69" s="17">
        <v>0</v>
      </c>
      <c r="X69" s="15">
        <f t="shared" ref="X69:X132" si="37">SUM(S69:W69)</f>
        <v>0</v>
      </c>
      <c r="Y69" s="18">
        <f>S69*('Labour cost esc'!J$12-1)</f>
        <v>0</v>
      </c>
      <c r="Z69" s="19">
        <f>T69*('Labour cost esc'!K$12-1)</f>
        <v>0</v>
      </c>
      <c r="AA69" s="19">
        <f>U69*('Labour cost esc'!L$12-1)</f>
        <v>0</v>
      </c>
      <c r="AB69" s="19">
        <f>V69*('Labour cost esc'!M$12-1)</f>
        <v>0</v>
      </c>
      <c r="AC69" s="19">
        <f>W69*('Labour cost esc'!N$12-1)</f>
        <v>0</v>
      </c>
      <c r="AD69" s="15">
        <f t="shared" ref="AD69:AD132" si="38">SUM(Y69:AC69)</f>
        <v>0</v>
      </c>
      <c r="AE69" s="18">
        <f t="shared" ref="AE69:AE132" si="39">S69+Y69</f>
        <v>0</v>
      </c>
      <c r="AF69" s="19">
        <f t="shared" ref="AF69:AF132" si="40">T69+Z69</f>
        <v>0</v>
      </c>
      <c r="AG69" s="19">
        <f t="shared" ref="AG69:AG132" si="41">U69+AA69</f>
        <v>0</v>
      </c>
      <c r="AH69" s="19">
        <f t="shared" ref="AH69:AH132" si="42">V69+AB69</f>
        <v>0</v>
      </c>
      <c r="AI69" s="19">
        <f t="shared" ref="AI69:AI132" si="43">W69+AC69</f>
        <v>0</v>
      </c>
      <c r="AJ69" s="20">
        <f t="shared" ref="AJ69:AJ132" si="44">SUM(AE69:AI69)</f>
        <v>0</v>
      </c>
      <c r="AK69" s="98">
        <f t="shared" si="25"/>
        <v>0</v>
      </c>
      <c r="AL69" s="98">
        <f t="shared" si="26"/>
        <v>0</v>
      </c>
      <c r="AM69" s="98">
        <f t="shared" si="27"/>
        <v>0</v>
      </c>
      <c r="AN69" s="98">
        <f t="shared" si="28"/>
        <v>0</v>
      </c>
      <c r="AO69" s="98">
        <f t="shared" si="29"/>
        <v>0</v>
      </c>
      <c r="AP69" s="15">
        <f t="shared" ref="AP69:AP132" si="45">IFERROR(BB69/AV69,0)</f>
        <v>0</v>
      </c>
      <c r="AQ69" s="99">
        <v>0</v>
      </c>
      <c r="AR69" s="98">
        <v>0</v>
      </c>
      <c r="AS69" s="98">
        <v>0</v>
      </c>
      <c r="AT69" s="98">
        <v>0</v>
      </c>
      <c r="AU69" s="98">
        <v>0</v>
      </c>
      <c r="AV69" s="15">
        <f t="shared" ref="AV69:AV132" si="46">SUM(AQ69:AU69)</f>
        <v>0</v>
      </c>
      <c r="AW69" s="16">
        <v>89.144131056158272</v>
      </c>
      <c r="AX69" s="17">
        <v>0</v>
      </c>
      <c r="AY69" s="17">
        <v>0</v>
      </c>
      <c r="AZ69" s="17">
        <v>0</v>
      </c>
      <c r="BA69" s="17">
        <v>0</v>
      </c>
      <c r="BB69" s="15">
        <f t="shared" ref="BB69:BB132" si="47">SUM(AW69:BA69)</f>
        <v>89.144131056158272</v>
      </c>
      <c r="BC69" s="16">
        <v>0</v>
      </c>
      <c r="BD69" s="17">
        <v>0</v>
      </c>
      <c r="BE69" s="17">
        <v>0</v>
      </c>
      <c r="BF69" s="17">
        <v>0</v>
      </c>
      <c r="BG69" s="17">
        <v>0</v>
      </c>
      <c r="BH69" s="15">
        <f t="shared" ref="BH69:BH132" si="48">SUM(BC69:BG69)</f>
        <v>0</v>
      </c>
      <c r="BI69" s="16">
        <v>0</v>
      </c>
      <c r="BJ69" s="17">
        <v>0</v>
      </c>
      <c r="BK69" s="17">
        <v>0</v>
      </c>
      <c r="BL69" s="17">
        <v>0</v>
      </c>
      <c r="BM69" s="17">
        <v>0</v>
      </c>
      <c r="BN69" s="15">
        <f t="shared" ref="BN69:BN132" si="49">SUM(BI69:BM69)</f>
        <v>0</v>
      </c>
    </row>
    <row r="70" spans="1:66" s="60" customFormat="1" ht="12.75" customHeight="1" x14ac:dyDescent="0.2">
      <c r="A70" s="14" t="s">
        <v>386</v>
      </c>
      <c r="B70" s="14" t="s">
        <v>1068</v>
      </c>
      <c r="C70" s="67" t="s">
        <v>387</v>
      </c>
      <c r="D70" s="14" t="s">
        <v>30</v>
      </c>
      <c r="E70" s="14" t="s">
        <v>39</v>
      </c>
      <c r="F70" s="14" t="s">
        <v>37</v>
      </c>
      <c r="G70" s="98">
        <f t="shared" si="30"/>
        <v>0</v>
      </c>
      <c r="H70" s="98">
        <f t="shared" si="31"/>
        <v>0</v>
      </c>
      <c r="I70" s="98">
        <f t="shared" si="32"/>
        <v>0</v>
      </c>
      <c r="J70" s="98">
        <f t="shared" si="33"/>
        <v>0</v>
      </c>
      <c r="K70" s="98">
        <f t="shared" si="34"/>
        <v>0</v>
      </c>
      <c r="L70" s="15">
        <f t="shared" si="35"/>
        <v>0</v>
      </c>
      <c r="M70" s="99">
        <v>0</v>
      </c>
      <c r="N70" s="98">
        <v>0</v>
      </c>
      <c r="O70" s="98">
        <v>0</v>
      </c>
      <c r="P70" s="98">
        <v>0</v>
      </c>
      <c r="Q70" s="98">
        <v>0</v>
      </c>
      <c r="R70" s="15">
        <f t="shared" si="36"/>
        <v>0</v>
      </c>
      <c r="S70" s="16">
        <v>0</v>
      </c>
      <c r="T70" s="17">
        <v>0</v>
      </c>
      <c r="U70" s="17">
        <v>0</v>
      </c>
      <c r="V70" s="17">
        <v>0</v>
      </c>
      <c r="W70" s="17">
        <v>0</v>
      </c>
      <c r="X70" s="15">
        <f t="shared" si="37"/>
        <v>0</v>
      </c>
      <c r="Y70" s="18">
        <f>S70*('Labour cost esc'!J$12-1)</f>
        <v>0</v>
      </c>
      <c r="Z70" s="19">
        <f>T70*('Labour cost esc'!K$12-1)</f>
        <v>0</v>
      </c>
      <c r="AA70" s="19">
        <f>U70*('Labour cost esc'!L$12-1)</f>
        <v>0</v>
      </c>
      <c r="AB70" s="19">
        <f>V70*('Labour cost esc'!M$12-1)</f>
        <v>0</v>
      </c>
      <c r="AC70" s="19">
        <f>W70*('Labour cost esc'!N$12-1)</f>
        <v>0</v>
      </c>
      <c r="AD70" s="15">
        <f t="shared" si="38"/>
        <v>0</v>
      </c>
      <c r="AE70" s="18">
        <f t="shared" si="39"/>
        <v>0</v>
      </c>
      <c r="AF70" s="19">
        <f t="shared" si="40"/>
        <v>0</v>
      </c>
      <c r="AG70" s="19">
        <f t="shared" si="41"/>
        <v>0</v>
      </c>
      <c r="AH70" s="19">
        <f t="shared" si="42"/>
        <v>0</v>
      </c>
      <c r="AI70" s="19">
        <f t="shared" si="43"/>
        <v>0</v>
      </c>
      <c r="AJ70" s="20">
        <f t="shared" si="44"/>
        <v>0</v>
      </c>
      <c r="AK70" s="98">
        <f t="shared" ref="AK70:AK133" si="50">IFERROR(AW70/AQ70,0)</f>
        <v>0</v>
      </c>
      <c r="AL70" s="98">
        <f t="shared" ref="AL70:AL133" si="51">IFERROR(AX70/AR70,0)</f>
        <v>0</v>
      </c>
      <c r="AM70" s="98">
        <f t="shared" ref="AM70:AM133" si="52">IFERROR(AY70/AS70,0)</f>
        <v>0</v>
      </c>
      <c r="AN70" s="98">
        <f t="shared" ref="AN70:AN133" si="53">IFERROR(AZ70/AT70,0)</f>
        <v>0</v>
      </c>
      <c r="AO70" s="98">
        <f t="shared" ref="AO70:AO133" si="54">IFERROR(BA70/AU70,0)</f>
        <v>0</v>
      </c>
      <c r="AP70" s="15">
        <f t="shared" si="45"/>
        <v>0</v>
      </c>
      <c r="AQ70" s="99">
        <v>0</v>
      </c>
      <c r="AR70" s="98">
        <v>0</v>
      </c>
      <c r="AS70" s="98">
        <v>0</v>
      </c>
      <c r="AT70" s="98">
        <v>0</v>
      </c>
      <c r="AU70" s="98">
        <v>0</v>
      </c>
      <c r="AV70" s="15">
        <f t="shared" si="46"/>
        <v>0</v>
      </c>
      <c r="AW70" s="16">
        <v>448.64787404166526</v>
      </c>
      <c r="AX70" s="17">
        <v>320.27239199931188</v>
      </c>
      <c r="AY70" s="17">
        <v>270.01823741999993</v>
      </c>
      <c r="AZ70" s="17">
        <v>376.57414999999992</v>
      </c>
      <c r="BA70" s="17">
        <v>416.66300000000001</v>
      </c>
      <c r="BB70" s="15">
        <f t="shared" si="47"/>
        <v>1832.1756534609769</v>
      </c>
      <c r="BC70" s="16">
        <v>365.51050351167567</v>
      </c>
      <c r="BD70" s="17">
        <v>365.75643031120472</v>
      </c>
      <c r="BE70" s="17">
        <v>366.00252257791033</v>
      </c>
      <c r="BF70" s="17">
        <v>366.24878042312315</v>
      </c>
      <c r="BG70" s="17">
        <v>366.49520395824936</v>
      </c>
      <c r="BH70" s="15">
        <f t="shared" si="48"/>
        <v>1830.0134407821633</v>
      </c>
      <c r="BI70" s="16">
        <v>0</v>
      </c>
      <c r="BJ70" s="17">
        <v>0</v>
      </c>
      <c r="BK70" s="17">
        <v>0</v>
      </c>
      <c r="BL70" s="17">
        <v>0</v>
      </c>
      <c r="BM70" s="17">
        <v>0</v>
      </c>
      <c r="BN70" s="15">
        <f t="shared" si="49"/>
        <v>0</v>
      </c>
    </row>
    <row r="71" spans="1:66" s="60" customFormat="1" ht="12.75" customHeight="1" x14ac:dyDescent="0.2">
      <c r="A71" s="14" t="s">
        <v>388</v>
      </c>
      <c r="B71" s="14" t="s">
        <v>1068</v>
      </c>
      <c r="C71" s="67" t="s">
        <v>389</v>
      </c>
      <c r="D71" s="14" t="s">
        <v>30</v>
      </c>
      <c r="E71" s="14" t="s">
        <v>36</v>
      </c>
      <c r="F71" s="14" t="s">
        <v>37</v>
      </c>
      <c r="G71" s="98">
        <f t="shared" si="30"/>
        <v>0</v>
      </c>
      <c r="H71" s="98">
        <f t="shared" si="31"/>
        <v>0</v>
      </c>
      <c r="I71" s="98">
        <f t="shared" si="32"/>
        <v>0</v>
      </c>
      <c r="J71" s="98">
        <f t="shared" si="33"/>
        <v>0</v>
      </c>
      <c r="K71" s="98">
        <f t="shared" si="34"/>
        <v>0</v>
      </c>
      <c r="L71" s="15">
        <f t="shared" si="35"/>
        <v>0</v>
      </c>
      <c r="M71" s="99">
        <v>0</v>
      </c>
      <c r="N71" s="98">
        <v>0</v>
      </c>
      <c r="O71" s="98">
        <v>0</v>
      </c>
      <c r="P71" s="98">
        <v>0</v>
      </c>
      <c r="Q71" s="98">
        <v>0</v>
      </c>
      <c r="R71" s="15">
        <f t="shared" si="36"/>
        <v>0</v>
      </c>
      <c r="S71" s="16">
        <v>0</v>
      </c>
      <c r="T71" s="17">
        <v>0</v>
      </c>
      <c r="U71" s="17">
        <v>0</v>
      </c>
      <c r="V71" s="17">
        <v>0</v>
      </c>
      <c r="W71" s="17">
        <v>0</v>
      </c>
      <c r="X71" s="15">
        <f t="shared" si="37"/>
        <v>0</v>
      </c>
      <c r="Y71" s="18">
        <f>S71*('Labour cost esc'!J$12-1)</f>
        <v>0</v>
      </c>
      <c r="Z71" s="19">
        <f>T71*('Labour cost esc'!K$12-1)</f>
        <v>0</v>
      </c>
      <c r="AA71" s="19">
        <f>U71*('Labour cost esc'!L$12-1)</f>
        <v>0</v>
      </c>
      <c r="AB71" s="19">
        <f>V71*('Labour cost esc'!M$12-1)</f>
        <v>0</v>
      </c>
      <c r="AC71" s="19">
        <f>W71*('Labour cost esc'!N$12-1)</f>
        <v>0</v>
      </c>
      <c r="AD71" s="15">
        <f t="shared" si="38"/>
        <v>0</v>
      </c>
      <c r="AE71" s="18">
        <f t="shared" si="39"/>
        <v>0</v>
      </c>
      <c r="AF71" s="19">
        <f t="shared" si="40"/>
        <v>0</v>
      </c>
      <c r="AG71" s="19">
        <f t="shared" si="41"/>
        <v>0</v>
      </c>
      <c r="AH71" s="19">
        <f t="shared" si="42"/>
        <v>0</v>
      </c>
      <c r="AI71" s="19">
        <f t="shared" si="43"/>
        <v>0</v>
      </c>
      <c r="AJ71" s="20">
        <f t="shared" si="44"/>
        <v>0</v>
      </c>
      <c r="AK71" s="98">
        <f t="shared" si="50"/>
        <v>0</v>
      </c>
      <c r="AL71" s="98">
        <f t="shared" si="51"/>
        <v>0</v>
      </c>
      <c r="AM71" s="98">
        <f t="shared" si="52"/>
        <v>0</v>
      </c>
      <c r="AN71" s="98">
        <f t="shared" si="53"/>
        <v>0</v>
      </c>
      <c r="AO71" s="98">
        <f t="shared" si="54"/>
        <v>0</v>
      </c>
      <c r="AP71" s="15">
        <f t="shared" si="45"/>
        <v>0</v>
      </c>
      <c r="AQ71" s="99">
        <v>0</v>
      </c>
      <c r="AR71" s="98">
        <v>0</v>
      </c>
      <c r="AS71" s="98">
        <v>0</v>
      </c>
      <c r="AT71" s="98">
        <v>0</v>
      </c>
      <c r="AU71" s="98">
        <v>0</v>
      </c>
      <c r="AV71" s="15">
        <f t="shared" si="46"/>
        <v>0</v>
      </c>
      <c r="AW71" s="16">
        <v>3.2718612650193017E-17</v>
      </c>
      <c r="AX71" s="17">
        <v>0</v>
      </c>
      <c r="AY71" s="17">
        <v>0</v>
      </c>
      <c r="AZ71" s="17">
        <v>0</v>
      </c>
      <c r="BA71" s="17">
        <v>0</v>
      </c>
      <c r="BB71" s="15">
        <f t="shared" si="47"/>
        <v>3.2718612650193017E-17</v>
      </c>
      <c r="BC71" s="16">
        <v>109.65315105350254</v>
      </c>
      <c r="BD71" s="17">
        <v>0</v>
      </c>
      <c r="BE71" s="17">
        <v>0</v>
      </c>
      <c r="BF71" s="17">
        <v>0</v>
      </c>
      <c r="BG71" s="17">
        <v>0</v>
      </c>
      <c r="BH71" s="15">
        <f t="shared" si="48"/>
        <v>109.65315105350254</v>
      </c>
      <c r="BI71" s="16">
        <v>0</v>
      </c>
      <c r="BJ71" s="17">
        <v>0</v>
      </c>
      <c r="BK71" s="17">
        <v>0</v>
      </c>
      <c r="BL71" s="17">
        <v>0</v>
      </c>
      <c r="BM71" s="17">
        <v>0</v>
      </c>
      <c r="BN71" s="15">
        <f t="shared" si="49"/>
        <v>0</v>
      </c>
    </row>
    <row r="72" spans="1:66" s="60" customFormat="1" ht="12.75" customHeight="1" x14ac:dyDescent="0.2">
      <c r="A72" s="14" t="s">
        <v>390</v>
      </c>
      <c r="B72" s="14" t="s">
        <v>1068</v>
      </c>
      <c r="C72" s="67" t="s">
        <v>391</v>
      </c>
      <c r="D72" s="14" t="s">
        <v>30</v>
      </c>
      <c r="E72" s="14" t="s">
        <v>36</v>
      </c>
      <c r="F72" s="14" t="s">
        <v>32</v>
      </c>
      <c r="G72" s="98">
        <f t="shared" si="30"/>
        <v>0</v>
      </c>
      <c r="H72" s="98">
        <f t="shared" si="31"/>
        <v>0</v>
      </c>
      <c r="I72" s="98">
        <f t="shared" si="32"/>
        <v>0</v>
      </c>
      <c r="J72" s="98">
        <f t="shared" si="33"/>
        <v>0</v>
      </c>
      <c r="K72" s="98">
        <f t="shared" si="34"/>
        <v>0</v>
      </c>
      <c r="L72" s="15">
        <f t="shared" si="35"/>
        <v>0</v>
      </c>
      <c r="M72" s="99">
        <v>0</v>
      </c>
      <c r="N72" s="98">
        <v>0</v>
      </c>
      <c r="O72" s="98">
        <v>0</v>
      </c>
      <c r="P72" s="98">
        <v>0</v>
      </c>
      <c r="Q72" s="98">
        <v>0</v>
      </c>
      <c r="R72" s="15">
        <f t="shared" si="36"/>
        <v>0</v>
      </c>
      <c r="S72" s="16">
        <v>0</v>
      </c>
      <c r="T72" s="17">
        <v>0</v>
      </c>
      <c r="U72" s="17">
        <v>0</v>
      </c>
      <c r="V72" s="17">
        <v>0</v>
      </c>
      <c r="W72" s="17">
        <v>0</v>
      </c>
      <c r="X72" s="15">
        <f t="shared" si="37"/>
        <v>0</v>
      </c>
      <c r="Y72" s="18">
        <f>S72*('Labour cost esc'!J$12-1)</f>
        <v>0</v>
      </c>
      <c r="Z72" s="19">
        <f>T72*('Labour cost esc'!K$12-1)</f>
        <v>0</v>
      </c>
      <c r="AA72" s="19">
        <f>U72*('Labour cost esc'!L$12-1)</f>
        <v>0</v>
      </c>
      <c r="AB72" s="19">
        <f>V72*('Labour cost esc'!M$12-1)</f>
        <v>0</v>
      </c>
      <c r="AC72" s="19">
        <f>W72*('Labour cost esc'!N$12-1)</f>
        <v>0</v>
      </c>
      <c r="AD72" s="15">
        <f t="shared" si="38"/>
        <v>0</v>
      </c>
      <c r="AE72" s="18">
        <f t="shared" si="39"/>
        <v>0</v>
      </c>
      <c r="AF72" s="19">
        <f t="shared" si="40"/>
        <v>0</v>
      </c>
      <c r="AG72" s="19">
        <f t="shared" si="41"/>
        <v>0</v>
      </c>
      <c r="AH72" s="19">
        <f t="shared" si="42"/>
        <v>0</v>
      </c>
      <c r="AI72" s="19">
        <f t="shared" si="43"/>
        <v>0</v>
      </c>
      <c r="AJ72" s="20">
        <f t="shared" si="44"/>
        <v>0</v>
      </c>
      <c r="AK72" s="98">
        <f t="shared" si="50"/>
        <v>0</v>
      </c>
      <c r="AL72" s="98">
        <f t="shared" si="51"/>
        <v>0</v>
      </c>
      <c r="AM72" s="98">
        <f t="shared" si="52"/>
        <v>0</v>
      </c>
      <c r="AN72" s="98">
        <f t="shared" si="53"/>
        <v>0</v>
      </c>
      <c r="AO72" s="98">
        <f t="shared" si="54"/>
        <v>0</v>
      </c>
      <c r="AP72" s="15">
        <f t="shared" si="45"/>
        <v>0</v>
      </c>
      <c r="AQ72" s="99">
        <v>0</v>
      </c>
      <c r="AR72" s="98">
        <v>0</v>
      </c>
      <c r="AS72" s="98">
        <v>0</v>
      </c>
      <c r="AT72" s="98">
        <v>0</v>
      </c>
      <c r="AU72" s="98">
        <v>0</v>
      </c>
      <c r="AV72" s="15">
        <f t="shared" si="46"/>
        <v>0</v>
      </c>
      <c r="AW72" s="16">
        <v>596.11139294527618</v>
      </c>
      <c r="AX72" s="17">
        <v>604.12417602192681</v>
      </c>
      <c r="AY72" s="17">
        <v>351.43770887999989</v>
      </c>
      <c r="AZ72" s="17">
        <v>80.235529999999983</v>
      </c>
      <c r="BA72" s="17">
        <v>0</v>
      </c>
      <c r="BB72" s="15">
        <f t="shared" si="47"/>
        <v>1631.908807847203</v>
      </c>
      <c r="BC72" s="16">
        <v>361.85539847655849</v>
      </c>
      <c r="BD72" s="17">
        <v>0</v>
      </c>
      <c r="BE72" s="17">
        <v>0</v>
      </c>
      <c r="BF72" s="17">
        <v>0</v>
      </c>
      <c r="BG72" s="17">
        <v>0</v>
      </c>
      <c r="BH72" s="15">
        <f t="shared" si="48"/>
        <v>361.85539847655849</v>
      </c>
      <c r="BI72" s="16">
        <v>0</v>
      </c>
      <c r="BJ72" s="17">
        <v>0</v>
      </c>
      <c r="BK72" s="17">
        <v>0</v>
      </c>
      <c r="BL72" s="17">
        <v>0</v>
      </c>
      <c r="BM72" s="17">
        <v>0</v>
      </c>
      <c r="BN72" s="15">
        <f t="shared" si="49"/>
        <v>0</v>
      </c>
    </row>
    <row r="73" spans="1:66" s="60" customFormat="1" ht="12.75" customHeight="1" x14ac:dyDescent="0.2">
      <c r="A73" s="14" t="s">
        <v>392</v>
      </c>
      <c r="B73" s="14" t="s">
        <v>1068</v>
      </c>
      <c r="C73" s="67" t="s">
        <v>393</v>
      </c>
      <c r="D73" s="14" t="s">
        <v>30</v>
      </c>
      <c r="E73" s="14" t="s">
        <v>36</v>
      </c>
      <c r="F73" s="14" t="s">
        <v>40</v>
      </c>
      <c r="G73" s="98">
        <f t="shared" si="30"/>
        <v>0</v>
      </c>
      <c r="H73" s="98">
        <f t="shared" si="31"/>
        <v>0</v>
      </c>
      <c r="I73" s="98">
        <f t="shared" si="32"/>
        <v>0</v>
      </c>
      <c r="J73" s="98">
        <f t="shared" si="33"/>
        <v>0</v>
      </c>
      <c r="K73" s="98">
        <f t="shared" si="34"/>
        <v>0</v>
      </c>
      <c r="L73" s="15">
        <f t="shared" si="35"/>
        <v>0</v>
      </c>
      <c r="M73" s="99">
        <v>0</v>
      </c>
      <c r="N73" s="98">
        <v>0</v>
      </c>
      <c r="O73" s="98">
        <v>0</v>
      </c>
      <c r="P73" s="98">
        <v>0</v>
      </c>
      <c r="Q73" s="98">
        <v>0</v>
      </c>
      <c r="R73" s="15">
        <f t="shared" si="36"/>
        <v>0</v>
      </c>
      <c r="S73" s="16">
        <v>0</v>
      </c>
      <c r="T73" s="17">
        <v>0</v>
      </c>
      <c r="U73" s="17">
        <v>0</v>
      </c>
      <c r="V73" s="17">
        <v>0</v>
      </c>
      <c r="W73" s="17">
        <v>0</v>
      </c>
      <c r="X73" s="15">
        <f t="shared" si="37"/>
        <v>0</v>
      </c>
      <c r="Y73" s="18">
        <f>S73*('Labour cost esc'!J$12-1)</f>
        <v>0</v>
      </c>
      <c r="Z73" s="19">
        <f>T73*('Labour cost esc'!K$12-1)</f>
        <v>0</v>
      </c>
      <c r="AA73" s="19">
        <f>U73*('Labour cost esc'!L$12-1)</f>
        <v>0</v>
      </c>
      <c r="AB73" s="19">
        <f>V73*('Labour cost esc'!M$12-1)</f>
        <v>0</v>
      </c>
      <c r="AC73" s="19">
        <f>W73*('Labour cost esc'!N$12-1)</f>
        <v>0</v>
      </c>
      <c r="AD73" s="15">
        <f t="shared" si="38"/>
        <v>0</v>
      </c>
      <c r="AE73" s="18">
        <f t="shared" si="39"/>
        <v>0</v>
      </c>
      <c r="AF73" s="19">
        <f t="shared" si="40"/>
        <v>0</v>
      </c>
      <c r="AG73" s="19">
        <f t="shared" si="41"/>
        <v>0</v>
      </c>
      <c r="AH73" s="19">
        <f t="shared" si="42"/>
        <v>0</v>
      </c>
      <c r="AI73" s="19">
        <f t="shared" si="43"/>
        <v>0</v>
      </c>
      <c r="AJ73" s="20">
        <f t="shared" si="44"/>
        <v>0</v>
      </c>
      <c r="AK73" s="98">
        <f t="shared" si="50"/>
        <v>0</v>
      </c>
      <c r="AL73" s="98">
        <f t="shared" si="51"/>
        <v>0</v>
      </c>
      <c r="AM73" s="98">
        <f t="shared" si="52"/>
        <v>0</v>
      </c>
      <c r="AN73" s="98">
        <f t="shared" si="53"/>
        <v>0</v>
      </c>
      <c r="AO73" s="98">
        <f t="shared" si="54"/>
        <v>0</v>
      </c>
      <c r="AP73" s="15">
        <f t="shared" si="45"/>
        <v>0</v>
      </c>
      <c r="AQ73" s="99">
        <v>0</v>
      </c>
      <c r="AR73" s="98">
        <v>0</v>
      </c>
      <c r="AS73" s="98">
        <v>0</v>
      </c>
      <c r="AT73" s="98">
        <v>0</v>
      </c>
      <c r="AU73" s="98">
        <v>0</v>
      </c>
      <c r="AV73" s="15">
        <f t="shared" si="46"/>
        <v>0</v>
      </c>
      <c r="AW73" s="16">
        <v>0</v>
      </c>
      <c r="AX73" s="17">
        <v>0</v>
      </c>
      <c r="AY73" s="17">
        <v>0</v>
      </c>
      <c r="AZ73" s="17">
        <v>0</v>
      </c>
      <c r="BA73" s="17">
        <v>0</v>
      </c>
      <c r="BB73" s="15">
        <f t="shared" si="47"/>
        <v>0</v>
      </c>
      <c r="BC73" s="16">
        <v>974.69467603113378</v>
      </c>
      <c r="BD73" s="17">
        <v>0</v>
      </c>
      <c r="BE73" s="17">
        <v>0</v>
      </c>
      <c r="BF73" s="17">
        <v>0</v>
      </c>
      <c r="BG73" s="17">
        <v>0</v>
      </c>
      <c r="BH73" s="15">
        <f t="shared" si="48"/>
        <v>974.69467603113378</v>
      </c>
      <c r="BI73" s="16">
        <v>0</v>
      </c>
      <c r="BJ73" s="17">
        <v>0</v>
      </c>
      <c r="BK73" s="17">
        <v>0</v>
      </c>
      <c r="BL73" s="17">
        <v>0</v>
      </c>
      <c r="BM73" s="17">
        <v>0</v>
      </c>
      <c r="BN73" s="15">
        <f t="shared" si="49"/>
        <v>0</v>
      </c>
    </row>
    <row r="74" spans="1:66" s="60" customFormat="1" ht="12.75" customHeight="1" x14ac:dyDescent="0.2">
      <c r="A74" s="14" t="s">
        <v>394</v>
      </c>
      <c r="B74" s="14" t="s">
        <v>1068</v>
      </c>
      <c r="C74" s="67" t="s">
        <v>395</v>
      </c>
      <c r="D74" s="14" t="s">
        <v>30</v>
      </c>
      <c r="E74" s="14" t="s">
        <v>36</v>
      </c>
      <c r="F74" s="14" t="s">
        <v>37</v>
      </c>
      <c r="G74" s="98">
        <f t="shared" si="30"/>
        <v>0</v>
      </c>
      <c r="H74" s="98">
        <f t="shared" si="31"/>
        <v>0</v>
      </c>
      <c r="I74" s="98">
        <f t="shared" si="32"/>
        <v>0</v>
      </c>
      <c r="J74" s="98">
        <f t="shared" si="33"/>
        <v>0</v>
      </c>
      <c r="K74" s="98">
        <f t="shared" si="34"/>
        <v>0</v>
      </c>
      <c r="L74" s="15">
        <f t="shared" si="35"/>
        <v>0</v>
      </c>
      <c r="M74" s="99">
        <v>0</v>
      </c>
      <c r="N74" s="98">
        <v>0</v>
      </c>
      <c r="O74" s="98">
        <v>0</v>
      </c>
      <c r="P74" s="98">
        <v>0</v>
      </c>
      <c r="Q74" s="98">
        <v>0</v>
      </c>
      <c r="R74" s="15">
        <f t="shared" si="36"/>
        <v>0</v>
      </c>
      <c r="S74" s="16">
        <v>0</v>
      </c>
      <c r="T74" s="17">
        <v>0</v>
      </c>
      <c r="U74" s="17">
        <v>0</v>
      </c>
      <c r="V74" s="17">
        <v>0</v>
      </c>
      <c r="W74" s="17">
        <v>0</v>
      </c>
      <c r="X74" s="15">
        <f t="shared" si="37"/>
        <v>0</v>
      </c>
      <c r="Y74" s="18">
        <f>S74*('Labour cost esc'!J$12-1)</f>
        <v>0</v>
      </c>
      <c r="Z74" s="19">
        <f>T74*('Labour cost esc'!K$12-1)</f>
        <v>0</v>
      </c>
      <c r="AA74" s="19">
        <f>U74*('Labour cost esc'!L$12-1)</f>
        <v>0</v>
      </c>
      <c r="AB74" s="19">
        <f>V74*('Labour cost esc'!M$12-1)</f>
        <v>0</v>
      </c>
      <c r="AC74" s="19">
        <f>W74*('Labour cost esc'!N$12-1)</f>
        <v>0</v>
      </c>
      <c r="AD74" s="15">
        <f t="shared" si="38"/>
        <v>0</v>
      </c>
      <c r="AE74" s="18">
        <f t="shared" si="39"/>
        <v>0</v>
      </c>
      <c r="AF74" s="19">
        <f t="shared" si="40"/>
        <v>0</v>
      </c>
      <c r="AG74" s="19">
        <f t="shared" si="41"/>
        <v>0</v>
      </c>
      <c r="AH74" s="19">
        <f t="shared" si="42"/>
        <v>0</v>
      </c>
      <c r="AI74" s="19">
        <f t="shared" si="43"/>
        <v>0</v>
      </c>
      <c r="AJ74" s="20">
        <f t="shared" si="44"/>
        <v>0</v>
      </c>
      <c r="AK74" s="98">
        <f t="shared" si="50"/>
        <v>0</v>
      </c>
      <c r="AL74" s="98">
        <f t="shared" si="51"/>
        <v>0</v>
      </c>
      <c r="AM74" s="98">
        <f t="shared" si="52"/>
        <v>0</v>
      </c>
      <c r="AN74" s="98">
        <f t="shared" si="53"/>
        <v>0</v>
      </c>
      <c r="AO74" s="98">
        <f t="shared" si="54"/>
        <v>0</v>
      </c>
      <c r="AP74" s="15">
        <f t="shared" si="45"/>
        <v>0</v>
      </c>
      <c r="AQ74" s="99">
        <v>0</v>
      </c>
      <c r="AR74" s="98">
        <v>0</v>
      </c>
      <c r="AS74" s="98">
        <v>0</v>
      </c>
      <c r="AT74" s="98">
        <v>0</v>
      </c>
      <c r="AU74" s="98">
        <v>0</v>
      </c>
      <c r="AV74" s="15">
        <f t="shared" si="46"/>
        <v>0</v>
      </c>
      <c r="AW74" s="16">
        <v>413.35572018657848</v>
      </c>
      <c r="AX74" s="17">
        <v>124.83628920743118</v>
      </c>
      <c r="AY74" s="17">
        <v>59.186041199999977</v>
      </c>
      <c r="AZ74" s="17">
        <v>16.092449999999999</v>
      </c>
      <c r="BA74" s="17">
        <v>0</v>
      </c>
      <c r="BB74" s="15">
        <f t="shared" si="47"/>
        <v>613.47050059400965</v>
      </c>
      <c r="BC74" s="16">
        <v>365.51050351167515</v>
      </c>
      <c r="BD74" s="17">
        <v>365.75643031120472</v>
      </c>
      <c r="BE74" s="17">
        <v>366.00252257791033</v>
      </c>
      <c r="BF74" s="17">
        <v>366.24878042312315</v>
      </c>
      <c r="BG74" s="17">
        <v>366.49520395824936</v>
      </c>
      <c r="BH74" s="15">
        <f t="shared" si="48"/>
        <v>1830.0134407821629</v>
      </c>
      <c r="BI74" s="16">
        <v>0</v>
      </c>
      <c r="BJ74" s="17">
        <v>0</v>
      </c>
      <c r="BK74" s="17">
        <v>0</v>
      </c>
      <c r="BL74" s="17">
        <v>0</v>
      </c>
      <c r="BM74" s="17">
        <v>0</v>
      </c>
      <c r="BN74" s="15">
        <f t="shared" si="49"/>
        <v>0</v>
      </c>
    </row>
    <row r="75" spans="1:66" s="60" customFormat="1" ht="12.75" customHeight="1" x14ac:dyDescent="0.2">
      <c r="A75" s="14" t="s">
        <v>396</v>
      </c>
      <c r="B75" s="14" t="s">
        <v>1068</v>
      </c>
      <c r="C75" s="67" t="s">
        <v>397</v>
      </c>
      <c r="D75" s="14" t="s">
        <v>30</v>
      </c>
      <c r="E75" s="14" t="s">
        <v>36</v>
      </c>
      <c r="F75" s="14" t="s">
        <v>37</v>
      </c>
      <c r="G75" s="98">
        <f t="shared" si="30"/>
        <v>0</v>
      </c>
      <c r="H75" s="98">
        <f t="shared" si="31"/>
        <v>0</v>
      </c>
      <c r="I75" s="98">
        <f t="shared" si="32"/>
        <v>0</v>
      </c>
      <c r="J75" s="98">
        <f t="shared" si="33"/>
        <v>0</v>
      </c>
      <c r="K75" s="98">
        <f t="shared" si="34"/>
        <v>0</v>
      </c>
      <c r="L75" s="15">
        <f t="shared" si="35"/>
        <v>0</v>
      </c>
      <c r="M75" s="99">
        <v>0</v>
      </c>
      <c r="N75" s="98">
        <v>0</v>
      </c>
      <c r="O75" s="98">
        <v>0</v>
      </c>
      <c r="P75" s="98">
        <v>0</v>
      </c>
      <c r="Q75" s="98">
        <v>0</v>
      </c>
      <c r="R75" s="15">
        <f t="shared" si="36"/>
        <v>0</v>
      </c>
      <c r="S75" s="16">
        <v>0</v>
      </c>
      <c r="T75" s="17">
        <v>0</v>
      </c>
      <c r="U75" s="17">
        <v>0</v>
      </c>
      <c r="V75" s="17">
        <v>0</v>
      </c>
      <c r="W75" s="17">
        <v>0</v>
      </c>
      <c r="X75" s="15">
        <f t="shared" si="37"/>
        <v>0</v>
      </c>
      <c r="Y75" s="18">
        <f>S75*('Labour cost esc'!J$12-1)</f>
        <v>0</v>
      </c>
      <c r="Z75" s="19">
        <f>T75*('Labour cost esc'!K$12-1)</f>
        <v>0</v>
      </c>
      <c r="AA75" s="19">
        <f>U75*('Labour cost esc'!L$12-1)</f>
        <v>0</v>
      </c>
      <c r="AB75" s="19">
        <f>V75*('Labour cost esc'!M$12-1)</f>
        <v>0</v>
      </c>
      <c r="AC75" s="19">
        <f>W75*('Labour cost esc'!N$12-1)</f>
        <v>0</v>
      </c>
      <c r="AD75" s="15">
        <f t="shared" si="38"/>
        <v>0</v>
      </c>
      <c r="AE75" s="18">
        <f t="shared" si="39"/>
        <v>0</v>
      </c>
      <c r="AF75" s="19">
        <f t="shared" si="40"/>
        <v>0</v>
      </c>
      <c r="AG75" s="19">
        <f t="shared" si="41"/>
        <v>0</v>
      </c>
      <c r="AH75" s="19">
        <f t="shared" si="42"/>
        <v>0</v>
      </c>
      <c r="AI75" s="19">
        <f t="shared" si="43"/>
        <v>0</v>
      </c>
      <c r="AJ75" s="20">
        <f t="shared" si="44"/>
        <v>0</v>
      </c>
      <c r="AK75" s="98">
        <f t="shared" si="50"/>
        <v>0</v>
      </c>
      <c r="AL75" s="98">
        <f t="shared" si="51"/>
        <v>0</v>
      </c>
      <c r="AM75" s="98">
        <f t="shared" si="52"/>
        <v>0</v>
      </c>
      <c r="AN75" s="98">
        <f t="shared" si="53"/>
        <v>0</v>
      </c>
      <c r="AO75" s="98">
        <f t="shared" si="54"/>
        <v>0</v>
      </c>
      <c r="AP75" s="15">
        <f t="shared" si="45"/>
        <v>0</v>
      </c>
      <c r="AQ75" s="99">
        <v>0</v>
      </c>
      <c r="AR75" s="98">
        <v>0</v>
      </c>
      <c r="AS75" s="98">
        <v>0</v>
      </c>
      <c r="AT75" s="98">
        <v>0</v>
      </c>
      <c r="AU75" s="98">
        <v>0</v>
      </c>
      <c r="AV75" s="15">
        <f t="shared" si="46"/>
        <v>0</v>
      </c>
      <c r="AW75" s="16">
        <v>0</v>
      </c>
      <c r="AX75" s="17">
        <v>29.968226407568807</v>
      </c>
      <c r="AY75" s="17">
        <v>33.564687120000002</v>
      </c>
      <c r="AZ75" s="17">
        <v>0</v>
      </c>
      <c r="BA75" s="17">
        <v>0</v>
      </c>
      <c r="BB75" s="15">
        <f t="shared" si="47"/>
        <v>63.532913527568809</v>
      </c>
      <c r="BC75" s="16">
        <v>609.18417251945857</v>
      </c>
      <c r="BD75" s="17">
        <v>0</v>
      </c>
      <c r="BE75" s="17">
        <v>610.00420429651729</v>
      </c>
      <c r="BF75" s="17">
        <v>0</v>
      </c>
      <c r="BG75" s="17">
        <v>610.82533993041557</v>
      </c>
      <c r="BH75" s="15">
        <f t="shared" si="48"/>
        <v>1830.0137167463915</v>
      </c>
      <c r="BI75" s="16">
        <v>0</v>
      </c>
      <c r="BJ75" s="17">
        <v>0</v>
      </c>
      <c r="BK75" s="17">
        <v>0</v>
      </c>
      <c r="BL75" s="17">
        <v>0</v>
      </c>
      <c r="BM75" s="17">
        <v>0</v>
      </c>
      <c r="BN75" s="15">
        <f t="shared" si="49"/>
        <v>0</v>
      </c>
    </row>
    <row r="76" spans="1:66" s="60" customFormat="1" ht="12.75" customHeight="1" x14ac:dyDescent="0.2">
      <c r="A76" s="14" t="s">
        <v>398</v>
      </c>
      <c r="B76" s="14" t="s">
        <v>1068</v>
      </c>
      <c r="C76" s="67" t="s">
        <v>44</v>
      </c>
      <c r="D76" s="14" t="s">
        <v>30</v>
      </c>
      <c r="E76" s="14" t="s">
        <v>36</v>
      </c>
      <c r="F76" s="14" t="s">
        <v>37</v>
      </c>
      <c r="G76" s="98">
        <f>IFERROR(S76/M76,0)</f>
        <v>24</v>
      </c>
      <c r="H76" s="98">
        <f t="shared" si="31"/>
        <v>24</v>
      </c>
      <c r="I76" s="98">
        <f t="shared" si="32"/>
        <v>24</v>
      </c>
      <c r="J76" s="98">
        <f t="shared" si="33"/>
        <v>24</v>
      </c>
      <c r="K76" s="98">
        <f>IFERROR(W76/Q76,0)</f>
        <v>24</v>
      </c>
      <c r="L76" s="15">
        <f t="shared" si="35"/>
        <v>24</v>
      </c>
      <c r="M76" s="99">
        <v>8</v>
      </c>
      <c r="N76" s="98">
        <v>8</v>
      </c>
      <c r="O76" s="98">
        <v>8</v>
      </c>
      <c r="P76" s="98">
        <v>8</v>
      </c>
      <c r="Q76" s="98">
        <v>8</v>
      </c>
      <c r="R76" s="15">
        <f t="shared" si="36"/>
        <v>40</v>
      </c>
      <c r="S76" s="17">
        <v>192</v>
      </c>
      <c r="T76" s="17">
        <v>192</v>
      </c>
      <c r="U76" s="17">
        <v>192</v>
      </c>
      <c r="V76" s="17">
        <v>192</v>
      </c>
      <c r="W76" s="17">
        <v>192</v>
      </c>
      <c r="X76" s="15">
        <f t="shared" si="37"/>
        <v>960</v>
      </c>
      <c r="Y76" s="18">
        <f>S76*('Labour cost esc'!J$12-1)</f>
        <v>0.97878383540466984</v>
      </c>
      <c r="Z76" s="19">
        <f>T76*('Labour cost esc'!K$12-1)</f>
        <v>1.4700452948638656</v>
      </c>
      <c r="AA76" s="19">
        <f>U76*('Labour cost esc'!L$12-1)</f>
        <v>1.9625573468325257</v>
      </c>
      <c r="AB76" s="19">
        <f>V76*('Labour cost esc'!M$12-1)</f>
        <v>2.4563231749140044</v>
      </c>
      <c r="AC76" s="19">
        <f>W76*('Labour cost esc'!N$12-1)</f>
        <v>2.9513459708160212</v>
      </c>
      <c r="AD76" s="15">
        <f t="shared" si="38"/>
        <v>9.8190556228310868</v>
      </c>
      <c r="AE76" s="18">
        <f t="shared" si="39"/>
        <v>192.97878383540467</v>
      </c>
      <c r="AF76" s="19">
        <f t="shared" si="40"/>
        <v>193.47004529486387</v>
      </c>
      <c r="AG76" s="19">
        <f t="shared" si="41"/>
        <v>193.96255734683251</v>
      </c>
      <c r="AH76" s="19">
        <f t="shared" si="42"/>
        <v>194.45632317491402</v>
      </c>
      <c r="AI76" s="19">
        <f t="shared" si="43"/>
        <v>194.95134597081602</v>
      </c>
      <c r="AJ76" s="20">
        <f t="shared" si="44"/>
        <v>969.81905562283123</v>
      </c>
      <c r="AK76" s="98">
        <f t="shared" si="50"/>
        <v>0</v>
      </c>
      <c r="AL76" s="98">
        <f t="shared" si="51"/>
        <v>0</v>
      </c>
      <c r="AM76" s="98">
        <f t="shared" si="52"/>
        <v>0</v>
      </c>
      <c r="AN76" s="98">
        <f t="shared" si="53"/>
        <v>0</v>
      </c>
      <c r="AO76" s="98">
        <f t="shared" si="54"/>
        <v>0</v>
      </c>
      <c r="AP76" s="15">
        <f t="shared" si="45"/>
        <v>0</v>
      </c>
      <c r="AQ76" s="99">
        <v>0</v>
      </c>
      <c r="AR76" s="98">
        <v>0</v>
      </c>
      <c r="AS76" s="98">
        <v>0</v>
      </c>
      <c r="AT76" s="98">
        <v>0</v>
      </c>
      <c r="AU76" s="98">
        <v>0</v>
      </c>
      <c r="AV76" s="15">
        <f t="shared" si="46"/>
        <v>0</v>
      </c>
      <c r="AW76" s="16">
        <v>97.274654734229046</v>
      </c>
      <c r="AX76" s="17">
        <v>62.085510085458544</v>
      </c>
      <c r="AY76" s="17">
        <v>361.38451212000081</v>
      </c>
      <c r="AZ76" s="17">
        <v>65.960730000000027</v>
      </c>
      <c r="BA76" s="17">
        <v>298</v>
      </c>
      <c r="BB76" s="15">
        <f t="shared" si="47"/>
        <v>884.70540693968837</v>
      </c>
      <c r="BC76" s="16">
        <v>243.67366900778345</v>
      </c>
      <c r="BD76" s="17">
        <v>243.83762020746983</v>
      </c>
      <c r="BE76" s="17">
        <v>244.0016817186069</v>
      </c>
      <c r="BF76" s="17">
        <v>244.16585361541544</v>
      </c>
      <c r="BG76" s="17">
        <v>244.3301359721662</v>
      </c>
      <c r="BH76" s="15">
        <f t="shared" si="48"/>
        <v>1220.0089605214418</v>
      </c>
      <c r="BI76" s="16">
        <v>0</v>
      </c>
      <c r="BJ76" s="17">
        <v>0</v>
      </c>
      <c r="BK76" s="17">
        <v>0</v>
      </c>
      <c r="BL76" s="17">
        <v>0</v>
      </c>
      <c r="BM76" s="17">
        <v>0</v>
      </c>
      <c r="BN76" s="15">
        <f t="shared" si="49"/>
        <v>0</v>
      </c>
    </row>
    <row r="77" spans="1:66" s="60" customFormat="1" ht="12.75" customHeight="1" x14ac:dyDescent="0.2">
      <c r="A77" s="14" t="s">
        <v>399</v>
      </c>
      <c r="B77" s="14" t="s">
        <v>1068</v>
      </c>
      <c r="C77" s="67" t="s">
        <v>45</v>
      </c>
      <c r="D77" s="14" t="s">
        <v>30</v>
      </c>
      <c r="E77" s="14" t="s">
        <v>36</v>
      </c>
      <c r="F77" s="14" t="s">
        <v>37</v>
      </c>
      <c r="G77" s="98">
        <f>IFERROR(S77/M77,0)</f>
        <v>416</v>
      </c>
      <c r="H77" s="98">
        <f t="shared" si="31"/>
        <v>416</v>
      </c>
      <c r="I77" s="98">
        <f t="shared" si="32"/>
        <v>416</v>
      </c>
      <c r="J77" s="98">
        <f t="shared" si="33"/>
        <v>416</v>
      </c>
      <c r="K77" s="98">
        <f>IFERROR(W77/Q77,0)</f>
        <v>416</v>
      </c>
      <c r="L77" s="15">
        <f t="shared" si="35"/>
        <v>416</v>
      </c>
      <c r="M77" s="99">
        <v>0.8</v>
      </c>
      <c r="N77" s="98">
        <v>0.8</v>
      </c>
      <c r="O77" s="98">
        <v>0.8</v>
      </c>
      <c r="P77" s="98">
        <v>0.8</v>
      </c>
      <c r="Q77" s="98">
        <v>1.6</v>
      </c>
      <c r="R77" s="15">
        <f t="shared" si="36"/>
        <v>4.8000000000000007</v>
      </c>
      <c r="S77" s="17">
        <v>332.8</v>
      </c>
      <c r="T77" s="17">
        <v>332.8</v>
      </c>
      <c r="U77" s="17">
        <v>332.8</v>
      </c>
      <c r="V77" s="17">
        <v>332.8</v>
      </c>
      <c r="W77" s="17">
        <v>665.6</v>
      </c>
      <c r="X77" s="15">
        <f t="shared" si="37"/>
        <v>1996.8000000000002</v>
      </c>
      <c r="Y77" s="18">
        <f>S77*('Labour cost esc'!J$12-1)</f>
        <v>1.6965586480347612</v>
      </c>
      <c r="Z77" s="19">
        <f>T77*('Labour cost esc'!K$12-1)</f>
        <v>2.5480785110973669</v>
      </c>
      <c r="AA77" s="19">
        <f>U77*('Labour cost esc'!L$12-1)</f>
        <v>3.4017660678430448</v>
      </c>
      <c r="AB77" s="19">
        <f>V77*('Labour cost esc'!M$12-1)</f>
        <v>4.2576268365176082</v>
      </c>
      <c r="AC77" s="19">
        <f>W77*('Labour cost esc'!N$12-1)</f>
        <v>10.231332698828874</v>
      </c>
      <c r="AD77" s="15">
        <f t="shared" si="38"/>
        <v>22.135362762321655</v>
      </c>
      <c r="AE77" s="18">
        <f t="shared" si="39"/>
        <v>334.49655864803475</v>
      </c>
      <c r="AF77" s="19">
        <f t="shared" si="40"/>
        <v>335.34807851109736</v>
      </c>
      <c r="AG77" s="19">
        <f t="shared" si="41"/>
        <v>336.20176606784304</v>
      </c>
      <c r="AH77" s="19">
        <f t="shared" si="42"/>
        <v>337.05762683651761</v>
      </c>
      <c r="AI77" s="19">
        <f t="shared" si="43"/>
        <v>675.83133269882887</v>
      </c>
      <c r="AJ77" s="20">
        <f t="shared" si="44"/>
        <v>2018.9353627623216</v>
      </c>
      <c r="AK77" s="98">
        <f t="shared" si="50"/>
        <v>0</v>
      </c>
      <c r="AL77" s="98">
        <f t="shared" si="51"/>
        <v>0</v>
      </c>
      <c r="AM77" s="98">
        <f t="shared" si="52"/>
        <v>0</v>
      </c>
      <c r="AN77" s="98">
        <f t="shared" si="53"/>
        <v>0</v>
      </c>
      <c r="AO77" s="98">
        <f t="shared" si="54"/>
        <v>0</v>
      </c>
      <c r="AP77" s="15">
        <f t="shared" si="45"/>
        <v>0</v>
      </c>
      <c r="AQ77" s="99">
        <v>0</v>
      </c>
      <c r="AR77" s="98">
        <v>0</v>
      </c>
      <c r="AS77" s="98">
        <v>0</v>
      </c>
      <c r="AT77" s="98">
        <v>0</v>
      </c>
      <c r="AU77" s="98">
        <v>0</v>
      </c>
      <c r="AV77" s="15">
        <f t="shared" si="46"/>
        <v>0</v>
      </c>
      <c r="AW77" s="16">
        <v>767.78867102690731</v>
      </c>
      <c r="AX77" s="17">
        <v>438.9044570731653</v>
      </c>
      <c r="AY77" s="17">
        <v>456.32880791999997</v>
      </c>
      <c r="AZ77" s="17">
        <v>336.36821999999961</v>
      </c>
      <c r="BA77" s="17">
        <v>400</v>
      </c>
      <c r="BB77" s="15">
        <f t="shared" si="47"/>
        <v>2399.390156020072</v>
      </c>
      <c r="BC77" s="16">
        <v>487.34733801556689</v>
      </c>
      <c r="BD77" s="17">
        <v>487.67524041493965</v>
      </c>
      <c r="BE77" s="17">
        <v>488.00336343721381</v>
      </c>
      <c r="BF77" s="17">
        <v>488.33170723083089</v>
      </c>
      <c r="BG77" s="17">
        <v>488.66027194433241</v>
      </c>
      <c r="BH77" s="15">
        <f t="shared" si="48"/>
        <v>2440.0179210428837</v>
      </c>
      <c r="BI77" s="16">
        <v>0</v>
      </c>
      <c r="BJ77" s="17">
        <v>0</v>
      </c>
      <c r="BK77" s="17">
        <v>0</v>
      </c>
      <c r="BL77" s="17">
        <v>0</v>
      </c>
      <c r="BM77" s="17">
        <v>0</v>
      </c>
      <c r="BN77" s="15">
        <f t="shared" si="49"/>
        <v>0</v>
      </c>
    </row>
    <row r="78" spans="1:66" s="60" customFormat="1" ht="12.75" customHeight="1" x14ac:dyDescent="0.2">
      <c r="A78" s="14" t="s">
        <v>400</v>
      </c>
      <c r="B78" s="14" t="s">
        <v>1068</v>
      </c>
      <c r="C78" s="67" t="s">
        <v>46</v>
      </c>
      <c r="D78" s="14" t="s">
        <v>30</v>
      </c>
      <c r="E78" s="14" t="s">
        <v>36</v>
      </c>
      <c r="F78" s="14" t="s">
        <v>37</v>
      </c>
      <c r="G78" s="98">
        <f>IFERROR(S78/M78,0)</f>
        <v>1218.5714285714284</v>
      </c>
      <c r="H78" s="98">
        <f t="shared" si="31"/>
        <v>1254</v>
      </c>
      <c r="I78" s="98">
        <f t="shared" si="32"/>
        <v>1168</v>
      </c>
      <c r="J78" s="98">
        <f t="shared" si="33"/>
        <v>1278</v>
      </c>
      <c r="K78" s="98">
        <f>IFERROR(W78/Q78,0)</f>
        <v>0</v>
      </c>
      <c r="L78" s="15">
        <f t="shared" si="35"/>
        <v>1614.5454545454543</v>
      </c>
      <c r="M78" s="99">
        <v>0.56000000000000005</v>
      </c>
      <c r="N78" s="98">
        <v>0.4</v>
      </c>
      <c r="O78" s="98">
        <v>0.4</v>
      </c>
      <c r="P78" s="98">
        <v>0.4</v>
      </c>
      <c r="Q78" s="98"/>
      <c r="R78" s="15">
        <f t="shared" si="36"/>
        <v>1.7600000000000002</v>
      </c>
      <c r="S78" s="17">
        <v>682.4</v>
      </c>
      <c r="T78" s="17">
        <v>501.6</v>
      </c>
      <c r="U78" s="17">
        <v>467.20000000000005</v>
      </c>
      <c r="V78" s="17">
        <v>511.20000000000005</v>
      </c>
      <c r="W78" s="17">
        <v>679.19999999999993</v>
      </c>
      <c r="X78" s="15">
        <f t="shared" si="37"/>
        <v>2841.6</v>
      </c>
      <c r="Y78" s="18">
        <f>S78*('Labour cost esc'!J$12-1)</f>
        <v>3.4787608816674305</v>
      </c>
      <c r="Z78" s="19">
        <f>T78*('Labour cost esc'!K$12-1)</f>
        <v>3.8404933328318491</v>
      </c>
      <c r="AA78" s="19">
        <f>U78*('Labour cost esc'!L$12-1)</f>
        <v>4.7755562106258127</v>
      </c>
      <c r="AB78" s="19">
        <f>V78*('Labour cost esc'!M$12-1)</f>
        <v>6.5399604532085371</v>
      </c>
      <c r="AC78" s="19">
        <f>W78*('Labour cost esc'!N$12-1)</f>
        <v>10.440386371761674</v>
      </c>
      <c r="AD78" s="15">
        <f t="shared" si="38"/>
        <v>29.075157250095302</v>
      </c>
      <c r="AE78" s="18">
        <f t="shared" si="39"/>
        <v>685.8787608816674</v>
      </c>
      <c r="AF78" s="19">
        <f t="shared" si="40"/>
        <v>505.44049333283186</v>
      </c>
      <c r="AG78" s="19">
        <f t="shared" si="41"/>
        <v>471.97555621062588</v>
      </c>
      <c r="AH78" s="19">
        <f t="shared" si="42"/>
        <v>517.7399604532086</v>
      </c>
      <c r="AI78" s="19">
        <f t="shared" si="43"/>
        <v>689.64038637176156</v>
      </c>
      <c r="AJ78" s="20">
        <f t="shared" si="44"/>
        <v>2870.6751572500953</v>
      </c>
      <c r="AK78" s="98">
        <f t="shared" si="50"/>
        <v>0</v>
      </c>
      <c r="AL78" s="98">
        <f t="shared" si="51"/>
        <v>0</v>
      </c>
      <c r="AM78" s="98">
        <f t="shared" si="52"/>
        <v>0</v>
      </c>
      <c r="AN78" s="98">
        <f t="shared" si="53"/>
        <v>0</v>
      </c>
      <c r="AO78" s="98">
        <f t="shared" si="54"/>
        <v>0</v>
      </c>
      <c r="AP78" s="15">
        <f t="shared" si="45"/>
        <v>0</v>
      </c>
      <c r="AQ78" s="99">
        <v>0</v>
      </c>
      <c r="AR78" s="98">
        <v>0</v>
      </c>
      <c r="AS78" s="98">
        <v>0</v>
      </c>
      <c r="AT78" s="98">
        <v>0</v>
      </c>
      <c r="AU78" s="98">
        <v>0</v>
      </c>
      <c r="AV78" s="15">
        <f t="shared" si="46"/>
        <v>0</v>
      </c>
      <c r="AW78" s="16">
        <v>517.89501264865623</v>
      </c>
      <c r="AX78" s="17">
        <v>479.80259597518329</v>
      </c>
      <c r="AY78" s="17">
        <v>433.82301569999998</v>
      </c>
      <c r="AZ78" s="17">
        <v>-83.97196000000001</v>
      </c>
      <c r="BA78" s="17">
        <v>0</v>
      </c>
      <c r="BB78" s="15">
        <f t="shared" si="47"/>
        <v>1347.5486643238394</v>
      </c>
      <c r="BC78" s="16">
        <v>243.67366900778345</v>
      </c>
      <c r="BD78" s="17">
        <v>243.83762020746983</v>
      </c>
      <c r="BE78" s="17">
        <v>244.0016817186069</v>
      </c>
      <c r="BF78" s="17">
        <v>244.16585361541544</v>
      </c>
      <c r="BG78" s="17">
        <v>488.66027194433241</v>
      </c>
      <c r="BH78" s="15">
        <f t="shared" si="48"/>
        <v>1464.3390964936079</v>
      </c>
      <c r="BI78" s="16">
        <v>0</v>
      </c>
      <c r="BJ78" s="17">
        <v>0</v>
      </c>
      <c r="BK78" s="17">
        <v>0</v>
      </c>
      <c r="BL78" s="17">
        <v>0</v>
      </c>
      <c r="BM78" s="17">
        <v>0</v>
      </c>
      <c r="BN78" s="15">
        <f t="shared" si="49"/>
        <v>0</v>
      </c>
    </row>
    <row r="79" spans="1:66" s="60" customFormat="1" ht="12.75" customHeight="1" x14ac:dyDescent="0.2">
      <c r="A79" s="14" t="s">
        <v>401</v>
      </c>
      <c r="B79" s="14" t="s">
        <v>1068</v>
      </c>
      <c r="C79" s="67" t="s">
        <v>402</v>
      </c>
      <c r="D79" s="14" t="s">
        <v>30</v>
      </c>
      <c r="E79" s="14" t="s">
        <v>39</v>
      </c>
      <c r="F79" s="14" t="s">
        <v>37</v>
      </c>
      <c r="G79" s="98">
        <f t="shared" si="30"/>
        <v>0</v>
      </c>
      <c r="H79" s="98">
        <f t="shared" si="31"/>
        <v>0</v>
      </c>
      <c r="I79" s="98">
        <f t="shared" si="32"/>
        <v>0</v>
      </c>
      <c r="J79" s="98">
        <f t="shared" si="33"/>
        <v>0</v>
      </c>
      <c r="K79" s="98">
        <f t="shared" si="34"/>
        <v>0</v>
      </c>
      <c r="L79" s="15">
        <f t="shared" si="35"/>
        <v>0</v>
      </c>
      <c r="M79" s="99">
        <v>0</v>
      </c>
      <c r="N79" s="98">
        <v>0</v>
      </c>
      <c r="O79" s="98">
        <v>0</v>
      </c>
      <c r="P79" s="98">
        <v>0</v>
      </c>
      <c r="Q79" s="98">
        <v>0</v>
      </c>
      <c r="R79" s="15">
        <f t="shared" si="36"/>
        <v>0</v>
      </c>
      <c r="S79" s="16">
        <v>0</v>
      </c>
      <c r="T79" s="17">
        <v>0</v>
      </c>
      <c r="U79" s="17">
        <v>0</v>
      </c>
      <c r="V79" s="17">
        <v>0</v>
      </c>
      <c r="W79" s="17">
        <v>0</v>
      </c>
      <c r="X79" s="15">
        <f t="shared" si="37"/>
        <v>0</v>
      </c>
      <c r="Y79" s="18">
        <f>S79*('Labour cost esc'!J$12-1)</f>
        <v>0</v>
      </c>
      <c r="Z79" s="19">
        <f>T79*('Labour cost esc'!K$12-1)</f>
        <v>0</v>
      </c>
      <c r="AA79" s="19">
        <f>U79*('Labour cost esc'!L$12-1)</f>
        <v>0</v>
      </c>
      <c r="AB79" s="19">
        <f>V79*('Labour cost esc'!M$12-1)</f>
        <v>0</v>
      </c>
      <c r="AC79" s="19">
        <f>W79*('Labour cost esc'!N$12-1)</f>
        <v>0</v>
      </c>
      <c r="AD79" s="15">
        <f t="shared" si="38"/>
        <v>0</v>
      </c>
      <c r="AE79" s="18">
        <f t="shared" si="39"/>
        <v>0</v>
      </c>
      <c r="AF79" s="19">
        <f t="shared" si="40"/>
        <v>0</v>
      </c>
      <c r="AG79" s="19">
        <f t="shared" si="41"/>
        <v>0</v>
      </c>
      <c r="AH79" s="19">
        <f t="shared" si="42"/>
        <v>0</v>
      </c>
      <c r="AI79" s="19">
        <f t="shared" si="43"/>
        <v>0</v>
      </c>
      <c r="AJ79" s="20">
        <f t="shared" si="44"/>
        <v>0</v>
      </c>
      <c r="AK79" s="98">
        <f t="shared" si="50"/>
        <v>0</v>
      </c>
      <c r="AL79" s="98">
        <f t="shared" si="51"/>
        <v>0</v>
      </c>
      <c r="AM79" s="98">
        <f t="shared" si="52"/>
        <v>0</v>
      </c>
      <c r="AN79" s="98">
        <f t="shared" si="53"/>
        <v>0</v>
      </c>
      <c r="AO79" s="98">
        <f t="shared" si="54"/>
        <v>0</v>
      </c>
      <c r="AP79" s="15">
        <f t="shared" si="45"/>
        <v>0</v>
      </c>
      <c r="AQ79" s="99">
        <v>0</v>
      </c>
      <c r="AR79" s="98">
        <v>0</v>
      </c>
      <c r="AS79" s="98">
        <v>0</v>
      </c>
      <c r="AT79" s="98">
        <v>0</v>
      </c>
      <c r="AU79" s="98">
        <v>0</v>
      </c>
      <c r="AV79" s="15">
        <f t="shared" si="46"/>
        <v>0</v>
      </c>
      <c r="AW79" s="16">
        <v>0</v>
      </c>
      <c r="AX79" s="17">
        <v>-5.8257140762839088E-15</v>
      </c>
      <c r="AY79" s="17">
        <v>0</v>
      </c>
      <c r="AZ79" s="17">
        <v>0</v>
      </c>
      <c r="BA79" s="17">
        <v>0</v>
      </c>
      <c r="BB79" s="15">
        <f t="shared" si="47"/>
        <v>-5.8257140762839088E-15</v>
      </c>
      <c r="BC79" s="16">
        <v>0</v>
      </c>
      <c r="BD79" s="17">
        <v>0</v>
      </c>
      <c r="BE79" s="17">
        <v>0</v>
      </c>
      <c r="BF79" s="17">
        <v>0</v>
      </c>
      <c r="BG79" s="17">
        <v>0</v>
      </c>
      <c r="BH79" s="15">
        <f t="shared" si="48"/>
        <v>0</v>
      </c>
      <c r="BI79" s="16">
        <v>0</v>
      </c>
      <c r="BJ79" s="17">
        <v>0</v>
      </c>
      <c r="BK79" s="17">
        <v>0</v>
      </c>
      <c r="BL79" s="17">
        <v>0</v>
      </c>
      <c r="BM79" s="17">
        <v>0</v>
      </c>
      <c r="BN79" s="15">
        <f t="shared" si="49"/>
        <v>0</v>
      </c>
    </row>
    <row r="80" spans="1:66" s="60" customFormat="1" ht="12.75" customHeight="1" x14ac:dyDescent="0.2">
      <c r="A80" s="14" t="s">
        <v>403</v>
      </c>
      <c r="B80" s="14" t="s">
        <v>1068</v>
      </c>
      <c r="C80" s="67" t="s">
        <v>404</v>
      </c>
      <c r="D80" s="14" t="s">
        <v>30</v>
      </c>
      <c r="E80" s="14" t="s">
        <v>39</v>
      </c>
      <c r="F80" s="14" t="s">
        <v>37</v>
      </c>
      <c r="G80" s="98">
        <f t="shared" si="30"/>
        <v>0</v>
      </c>
      <c r="H80" s="98">
        <f t="shared" si="31"/>
        <v>0</v>
      </c>
      <c r="I80" s="98">
        <f t="shared" si="32"/>
        <v>0</v>
      </c>
      <c r="J80" s="98">
        <f t="shared" si="33"/>
        <v>0</v>
      </c>
      <c r="K80" s="98">
        <f t="shared" si="34"/>
        <v>0</v>
      </c>
      <c r="L80" s="15">
        <f t="shared" si="35"/>
        <v>0</v>
      </c>
      <c r="M80" s="99">
        <v>0</v>
      </c>
      <c r="N80" s="98">
        <v>0</v>
      </c>
      <c r="O80" s="98">
        <v>0</v>
      </c>
      <c r="P80" s="98">
        <v>0</v>
      </c>
      <c r="Q80" s="98">
        <v>0</v>
      </c>
      <c r="R80" s="15">
        <f t="shared" si="36"/>
        <v>0</v>
      </c>
      <c r="S80" s="16">
        <v>0</v>
      </c>
      <c r="T80" s="17">
        <v>0</v>
      </c>
      <c r="U80" s="17">
        <v>0</v>
      </c>
      <c r="V80" s="17">
        <v>0</v>
      </c>
      <c r="W80" s="17">
        <v>0</v>
      </c>
      <c r="X80" s="15">
        <f t="shared" si="37"/>
        <v>0</v>
      </c>
      <c r="Y80" s="18">
        <f>S80*('Labour cost esc'!J$12-1)</f>
        <v>0</v>
      </c>
      <c r="Z80" s="19">
        <f>T80*('Labour cost esc'!K$12-1)</f>
        <v>0</v>
      </c>
      <c r="AA80" s="19">
        <f>U80*('Labour cost esc'!L$12-1)</f>
        <v>0</v>
      </c>
      <c r="AB80" s="19">
        <f>V80*('Labour cost esc'!M$12-1)</f>
        <v>0</v>
      </c>
      <c r="AC80" s="19">
        <f>W80*('Labour cost esc'!N$12-1)</f>
        <v>0</v>
      </c>
      <c r="AD80" s="15">
        <f t="shared" si="38"/>
        <v>0</v>
      </c>
      <c r="AE80" s="18">
        <f t="shared" si="39"/>
        <v>0</v>
      </c>
      <c r="AF80" s="19">
        <f t="shared" si="40"/>
        <v>0</v>
      </c>
      <c r="AG80" s="19">
        <f t="shared" si="41"/>
        <v>0</v>
      </c>
      <c r="AH80" s="19">
        <f t="shared" si="42"/>
        <v>0</v>
      </c>
      <c r="AI80" s="19">
        <f t="shared" si="43"/>
        <v>0</v>
      </c>
      <c r="AJ80" s="20">
        <f t="shared" si="44"/>
        <v>0</v>
      </c>
      <c r="AK80" s="98">
        <f t="shared" si="50"/>
        <v>0</v>
      </c>
      <c r="AL80" s="98">
        <f t="shared" si="51"/>
        <v>0</v>
      </c>
      <c r="AM80" s="98">
        <f t="shared" si="52"/>
        <v>0</v>
      </c>
      <c r="AN80" s="98">
        <f t="shared" si="53"/>
        <v>0</v>
      </c>
      <c r="AO80" s="98">
        <f t="shared" si="54"/>
        <v>0</v>
      </c>
      <c r="AP80" s="15">
        <f t="shared" si="45"/>
        <v>0</v>
      </c>
      <c r="AQ80" s="99">
        <v>0</v>
      </c>
      <c r="AR80" s="98">
        <v>0</v>
      </c>
      <c r="AS80" s="98">
        <v>0</v>
      </c>
      <c r="AT80" s="98">
        <v>0</v>
      </c>
      <c r="AU80" s="98">
        <v>0</v>
      </c>
      <c r="AV80" s="15">
        <f t="shared" si="46"/>
        <v>0</v>
      </c>
      <c r="AW80" s="16">
        <v>0</v>
      </c>
      <c r="AX80" s="17">
        <v>187.89291743119264</v>
      </c>
      <c r="AY80" s="17">
        <v>-18.617159879999981</v>
      </c>
      <c r="AZ80" s="17">
        <v>0</v>
      </c>
      <c r="BA80" s="17">
        <v>0</v>
      </c>
      <c r="BB80" s="15">
        <f t="shared" si="47"/>
        <v>169.27575755119267</v>
      </c>
      <c r="BC80" s="16">
        <v>0</v>
      </c>
      <c r="BD80" s="17">
        <v>0</v>
      </c>
      <c r="BE80" s="17">
        <v>0</v>
      </c>
      <c r="BF80" s="17">
        <v>0</v>
      </c>
      <c r="BG80" s="17">
        <v>0</v>
      </c>
      <c r="BH80" s="15">
        <f t="shared" si="48"/>
        <v>0</v>
      </c>
      <c r="BI80" s="16">
        <v>0</v>
      </c>
      <c r="BJ80" s="17">
        <v>0</v>
      </c>
      <c r="BK80" s="17">
        <v>0</v>
      </c>
      <c r="BL80" s="17">
        <v>0</v>
      </c>
      <c r="BM80" s="17">
        <v>0</v>
      </c>
      <c r="BN80" s="15">
        <f t="shared" si="49"/>
        <v>0</v>
      </c>
    </row>
    <row r="81" spans="1:66" s="60" customFormat="1" ht="12.75" customHeight="1" x14ac:dyDescent="0.2">
      <c r="A81" s="14" t="s">
        <v>405</v>
      </c>
      <c r="B81" s="14" t="s">
        <v>1068</v>
      </c>
      <c r="C81" s="67" t="s">
        <v>406</v>
      </c>
      <c r="D81" s="14" t="s">
        <v>30</v>
      </c>
      <c r="E81" s="14" t="s">
        <v>34</v>
      </c>
      <c r="F81" s="14" t="s">
        <v>32</v>
      </c>
      <c r="G81" s="98">
        <f t="shared" si="30"/>
        <v>0</v>
      </c>
      <c r="H81" s="98">
        <f t="shared" si="31"/>
        <v>0</v>
      </c>
      <c r="I81" s="98">
        <f t="shared" si="32"/>
        <v>0</v>
      </c>
      <c r="J81" s="98">
        <f t="shared" si="33"/>
        <v>0</v>
      </c>
      <c r="K81" s="98">
        <f t="shared" si="34"/>
        <v>0</v>
      </c>
      <c r="L81" s="15">
        <f t="shared" si="35"/>
        <v>0</v>
      </c>
      <c r="M81" s="99">
        <v>0</v>
      </c>
      <c r="N81" s="98">
        <v>0</v>
      </c>
      <c r="O81" s="98">
        <v>0</v>
      </c>
      <c r="P81" s="98">
        <v>0</v>
      </c>
      <c r="Q81" s="98">
        <v>0</v>
      </c>
      <c r="R81" s="15">
        <f t="shared" si="36"/>
        <v>0</v>
      </c>
      <c r="S81" s="16">
        <v>0</v>
      </c>
      <c r="T81" s="17">
        <v>0</v>
      </c>
      <c r="U81" s="17">
        <v>0</v>
      </c>
      <c r="V81" s="17">
        <v>0</v>
      </c>
      <c r="W81" s="17">
        <v>0</v>
      </c>
      <c r="X81" s="15">
        <f t="shared" si="37"/>
        <v>0</v>
      </c>
      <c r="Y81" s="18">
        <f>S81*('Labour cost esc'!J$12-1)</f>
        <v>0</v>
      </c>
      <c r="Z81" s="19">
        <f>T81*('Labour cost esc'!K$12-1)</f>
        <v>0</v>
      </c>
      <c r="AA81" s="19">
        <f>U81*('Labour cost esc'!L$12-1)</f>
        <v>0</v>
      </c>
      <c r="AB81" s="19">
        <f>V81*('Labour cost esc'!M$12-1)</f>
        <v>0</v>
      </c>
      <c r="AC81" s="19">
        <f>W81*('Labour cost esc'!N$12-1)</f>
        <v>0</v>
      </c>
      <c r="AD81" s="15">
        <f t="shared" si="38"/>
        <v>0</v>
      </c>
      <c r="AE81" s="18">
        <f t="shared" si="39"/>
        <v>0</v>
      </c>
      <c r="AF81" s="19">
        <f t="shared" si="40"/>
        <v>0</v>
      </c>
      <c r="AG81" s="19">
        <f t="shared" si="41"/>
        <v>0</v>
      </c>
      <c r="AH81" s="19">
        <f t="shared" si="42"/>
        <v>0</v>
      </c>
      <c r="AI81" s="19">
        <f t="shared" si="43"/>
        <v>0</v>
      </c>
      <c r="AJ81" s="20">
        <f t="shared" si="44"/>
        <v>0</v>
      </c>
      <c r="AK81" s="98">
        <f t="shared" si="50"/>
        <v>0</v>
      </c>
      <c r="AL81" s="98">
        <f t="shared" si="51"/>
        <v>0</v>
      </c>
      <c r="AM81" s="98">
        <f t="shared" si="52"/>
        <v>0</v>
      </c>
      <c r="AN81" s="98">
        <f t="shared" si="53"/>
        <v>0</v>
      </c>
      <c r="AO81" s="98">
        <f t="shared" si="54"/>
        <v>0</v>
      </c>
      <c r="AP81" s="15">
        <f t="shared" si="45"/>
        <v>0</v>
      </c>
      <c r="AQ81" s="99">
        <v>0</v>
      </c>
      <c r="AR81" s="98">
        <v>0</v>
      </c>
      <c r="AS81" s="98">
        <v>0</v>
      </c>
      <c r="AT81" s="98">
        <v>0</v>
      </c>
      <c r="AU81" s="98">
        <v>0</v>
      </c>
      <c r="AV81" s="15">
        <f t="shared" si="46"/>
        <v>0</v>
      </c>
      <c r="AW81" s="16">
        <v>0</v>
      </c>
      <c r="AX81" s="17">
        <v>0</v>
      </c>
      <c r="AY81" s="17">
        <v>191.99745252000002</v>
      </c>
      <c r="AZ81" s="17">
        <v>49.888669999999998</v>
      </c>
      <c r="BA81" s="17">
        <v>0</v>
      </c>
      <c r="BB81" s="15">
        <f t="shared" si="47"/>
        <v>241.88612252000001</v>
      </c>
      <c r="BC81" s="16">
        <v>0</v>
      </c>
      <c r="BD81" s="17">
        <v>0</v>
      </c>
      <c r="BE81" s="17">
        <v>0</v>
      </c>
      <c r="BF81" s="17">
        <v>0</v>
      </c>
      <c r="BG81" s="17">
        <v>0</v>
      </c>
      <c r="BH81" s="15">
        <f t="shared" si="48"/>
        <v>0</v>
      </c>
      <c r="BI81" s="16">
        <v>0</v>
      </c>
      <c r="BJ81" s="17">
        <v>0</v>
      </c>
      <c r="BK81" s="17">
        <v>0</v>
      </c>
      <c r="BL81" s="17">
        <v>0</v>
      </c>
      <c r="BM81" s="17">
        <v>0</v>
      </c>
      <c r="BN81" s="15">
        <f t="shared" si="49"/>
        <v>0</v>
      </c>
    </row>
    <row r="82" spans="1:66" s="60" customFormat="1" ht="12.75" customHeight="1" x14ac:dyDescent="0.2">
      <c r="A82" s="14" t="s">
        <v>407</v>
      </c>
      <c r="B82" s="14" t="s">
        <v>1068</v>
      </c>
      <c r="C82" s="67" t="s">
        <v>47</v>
      </c>
      <c r="D82" s="14" t="s">
        <v>30</v>
      </c>
      <c r="E82" s="14" t="s">
        <v>36</v>
      </c>
      <c r="F82" s="14" t="s">
        <v>48</v>
      </c>
      <c r="G82" s="98">
        <f>IFERROR(S82/M82,0)</f>
        <v>200</v>
      </c>
      <c r="H82" s="98">
        <f t="shared" si="31"/>
        <v>200</v>
      </c>
      <c r="I82" s="98">
        <f t="shared" si="32"/>
        <v>200</v>
      </c>
      <c r="J82" s="98">
        <f t="shared" si="33"/>
        <v>200</v>
      </c>
      <c r="K82" s="98">
        <f>IFERROR(W82/Q82,0)</f>
        <v>0</v>
      </c>
      <c r="L82" s="15">
        <f t="shared" si="35"/>
        <v>200</v>
      </c>
      <c r="M82" s="99">
        <v>1</v>
      </c>
      <c r="N82" s="98">
        <v>1</v>
      </c>
      <c r="O82" s="98">
        <v>1</v>
      </c>
      <c r="P82" s="98">
        <v>1</v>
      </c>
      <c r="Q82" s="98"/>
      <c r="R82" s="15">
        <f t="shared" si="36"/>
        <v>4</v>
      </c>
      <c r="S82" s="17">
        <v>200</v>
      </c>
      <c r="T82" s="17">
        <v>200</v>
      </c>
      <c r="U82" s="17">
        <v>200</v>
      </c>
      <c r="V82" s="17">
        <v>200</v>
      </c>
      <c r="W82" s="17">
        <v>0</v>
      </c>
      <c r="X82" s="15">
        <f t="shared" si="37"/>
        <v>800</v>
      </c>
      <c r="Y82" s="18">
        <f>S82*('Labour cost esc'!J$12-1)</f>
        <v>1.0195664952131978</v>
      </c>
      <c r="Z82" s="19">
        <f>T82*('Labour cost esc'!K$12-1)</f>
        <v>1.53129718214986</v>
      </c>
      <c r="AA82" s="19">
        <f>U82*('Labour cost esc'!L$12-1)</f>
        <v>2.0443305696172143</v>
      </c>
      <c r="AB82" s="19">
        <f>V82*('Labour cost esc'!M$12-1)</f>
        <v>2.5586699738687546</v>
      </c>
      <c r="AC82" s="19">
        <f>W82*('Labour cost esc'!N$12-1)</f>
        <v>0</v>
      </c>
      <c r="AD82" s="15">
        <f t="shared" si="38"/>
        <v>7.1538642208490266</v>
      </c>
      <c r="AE82" s="18">
        <f t="shared" si="39"/>
        <v>201.01956649521321</v>
      </c>
      <c r="AF82" s="19">
        <f t="shared" si="40"/>
        <v>201.53129718214987</v>
      </c>
      <c r="AG82" s="19">
        <f t="shared" si="41"/>
        <v>202.04433056961722</v>
      </c>
      <c r="AH82" s="19">
        <f t="shared" si="42"/>
        <v>202.55866997386875</v>
      </c>
      <c r="AI82" s="19">
        <f t="shared" si="43"/>
        <v>0</v>
      </c>
      <c r="AJ82" s="20">
        <f t="shared" si="44"/>
        <v>807.15386422084907</v>
      </c>
      <c r="AK82" s="98">
        <f t="shared" si="50"/>
        <v>0</v>
      </c>
      <c r="AL82" s="98">
        <f t="shared" si="51"/>
        <v>0</v>
      </c>
      <c r="AM82" s="98">
        <f t="shared" si="52"/>
        <v>0</v>
      </c>
      <c r="AN82" s="98">
        <f t="shared" si="53"/>
        <v>0</v>
      </c>
      <c r="AO82" s="98">
        <f t="shared" si="54"/>
        <v>0</v>
      </c>
      <c r="AP82" s="15">
        <f t="shared" si="45"/>
        <v>0</v>
      </c>
      <c r="AQ82" s="99">
        <v>0</v>
      </c>
      <c r="AR82" s="98">
        <v>0</v>
      </c>
      <c r="AS82" s="98">
        <v>0</v>
      </c>
      <c r="AT82" s="98">
        <v>0</v>
      </c>
      <c r="AU82" s="98">
        <v>0</v>
      </c>
      <c r="AV82" s="15">
        <f t="shared" si="46"/>
        <v>0</v>
      </c>
      <c r="AW82" s="16">
        <v>0</v>
      </c>
      <c r="AX82" s="17">
        <v>0</v>
      </c>
      <c r="AY82" s="17">
        <v>0</v>
      </c>
      <c r="AZ82" s="17">
        <v>0</v>
      </c>
      <c r="BA82" s="17">
        <v>0</v>
      </c>
      <c r="BB82" s="15">
        <f t="shared" si="47"/>
        <v>0</v>
      </c>
      <c r="BC82" s="16">
        <v>0</v>
      </c>
      <c r="BD82" s="17">
        <v>0</v>
      </c>
      <c r="BE82" s="17">
        <v>0</v>
      </c>
      <c r="BF82" s="17">
        <v>0</v>
      </c>
      <c r="BG82" s="17">
        <v>0</v>
      </c>
      <c r="BH82" s="15">
        <f t="shared" si="48"/>
        <v>0</v>
      </c>
      <c r="BI82" s="16">
        <v>0</v>
      </c>
      <c r="BJ82" s="17">
        <v>0</v>
      </c>
      <c r="BK82" s="17">
        <v>0</v>
      </c>
      <c r="BL82" s="17">
        <v>0</v>
      </c>
      <c r="BM82" s="17">
        <v>0</v>
      </c>
      <c r="BN82" s="15">
        <f t="shared" si="49"/>
        <v>0</v>
      </c>
    </row>
    <row r="83" spans="1:66" s="60" customFormat="1" ht="12.75" customHeight="1" x14ac:dyDescent="0.2">
      <c r="A83" s="14" t="s">
        <v>408</v>
      </c>
      <c r="B83" s="14" t="s">
        <v>1068</v>
      </c>
      <c r="C83" s="67" t="s">
        <v>49</v>
      </c>
      <c r="D83" s="14" t="s">
        <v>30</v>
      </c>
      <c r="E83" s="14" t="s">
        <v>39</v>
      </c>
      <c r="F83" s="14" t="s">
        <v>32</v>
      </c>
      <c r="G83" s="98">
        <f t="shared" si="30"/>
        <v>0</v>
      </c>
      <c r="H83" s="98">
        <f t="shared" si="31"/>
        <v>0</v>
      </c>
      <c r="I83" s="98">
        <f t="shared" si="32"/>
        <v>0</v>
      </c>
      <c r="J83" s="98">
        <f t="shared" si="33"/>
        <v>650</v>
      </c>
      <c r="K83" s="98">
        <f t="shared" si="34"/>
        <v>650</v>
      </c>
      <c r="L83" s="15">
        <f t="shared" si="35"/>
        <v>650</v>
      </c>
      <c r="M83" s="99">
        <v>0</v>
      </c>
      <c r="N83" s="98">
        <v>0</v>
      </c>
      <c r="O83" s="98">
        <v>0</v>
      </c>
      <c r="P83" s="98">
        <v>1</v>
      </c>
      <c r="Q83" s="98">
        <v>1</v>
      </c>
      <c r="R83" s="15">
        <f t="shared" si="36"/>
        <v>2</v>
      </c>
      <c r="S83" s="16">
        <v>0</v>
      </c>
      <c r="T83" s="17">
        <v>0</v>
      </c>
      <c r="U83" s="17">
        <v>0</v>
      </c>
      <c r="V83" s="17">
        <v>650</v>
      </c>
      <c r="W83" s="17">
        <v>650</v>
      </c>
      <c r="X83" s="15">
        <f t="shared" si="37"/>
        <v>1300</v>
      </c>
      <c r="Y83" s="18">
        <f>S83*('Labour cost esc'!J$12-1)</f>
        <v>0</v>
      </c>
      <c r="Z83" s="19">
        <f>T83*('Labour cost esc'!K$12-1)</f>
        <v>0</v>
      </c>
      <c r="AA83" s="19">
        <f>U83*('Labour cost esc'!L$12-1)</f>
        <v>0</v>
      </c>
      <c r="AB83" s="19">
        <f>V83*('Labour cost esc'!M$12-1)</f>
        <v>8.315677415073452</v>
      </c>
      <c r="AC83" s="19">
        <f>W83*('Labour cost esc'!N$12-1)</f>
        <v>9.9915358387000719</v>
      </c>
      <c r="AD83" s="15">
        <f t="shared" si="38"/>
        <v>18.307213253773526</v>
      </c>
      <c r="AE83" s="18">
        <f t="shared" si="39"/>
        <v>0</v>
      </c>
      <c r="AF83" s="19">
        <f t="shared" si="40"/>
        <v>0</v>
      </c>
      <c r="AG83" s="19">
        <f t="shared" si="41"/>
        <v>0</v>
      </c>
      <c r="AH83" s="19">
        <f t="shared" si="42"/>
        <v>658.31567741507342</v>
      </c>
      <c r="AI83" s="19">
        <f t="shared" si="43"/>
        <v>659.99153583870009</v>
      </c>
      <c r="AJ83" s="20">
        <f t="shared" si="44"/>
        <v>1318.3072132537736</v>
      </c>
      <c r="AK83" s="98">
        <f t="shared" si="50"/>
        <v>0</v>
      </c>
      <c r="AL83" s="98">
        <f t="shared" si="51"/>
        <v>0</v>
      </c>
      <c r="AM83" s="98">
        <f t="shared" si="52"/>
        <v>0</v>
      </c>
      <c r="AN83" s="98">
        <f t="shared" si="53"/>
        <v>0</v>
      </c>
      <c r="AO83" s="98">
        <f t="shared" si="54"/>
        <v>0</v>
      </c>
      <c r="AP83" s="15">
        <f t="shared" si="45"/>
        <v>0</v>
      </c>
      <c r="AQ83" s="99">
        <v>0</v>
      </c>
      <c r="AR83" s="98">
        <v>0</v>
      </c>
      <c r="AS83" s="98">
        <v>0</v>
      </c>
      <c r="AT83" s="98">
        <v>0</v>
      </c>
      <c r="AU83" s="98">
        <v>0</v>
      </c>
      <c r="AV83" s="15">
        <f t="shared" si="46"/>
        <v>0</v>
      </c>
      <c r="AW83" s="16">
        <v>0</v>
      </c>
      <c r="AX83" s="17">
        <v>0</v>
      </c>
      <c r="AY83" s="17">
        <v>0</v>
      </c>
      <c r="AZ83" s="17">
        <v>0</v>
      </c>
      <c r="BA83" s="17">
        <v>0</v>
      </c>
      <c r="BB83" s="15">
        <f t="shared" si="47"/>
        <v>0</v>
      </c>
      <c r="BC83" s="16">
        <v>0</v>
      </c>
      <c r="BD83" s="17">
        <v>0</v>
      </c>
      <c r="BE83" s="17">
        <v>0</v>
      </c>
      <c r="BF83" s="17">
        <v>0</v>
      </c>
      <c r="BG83" s="17">
        <v>0</v>
      </c>
      <c r="BH83" s="15">
        <f t="shared" si="48"/>
        <v>0</v>
      </c>
      <c r="BI83" s="16">
        <v>0</v>
      </c>
      <c r="BJ83" s="17">
        <v>0</v>
      </c>
      <c r="BK83" s="17">
        <v>0</v>
      </c>
      <c r="BL83" s="17">
        <v>0</v>
      </c>
      <c r="BM83" s="17">
        <v>0</v>
      </c>
      <c r="BN83" s="15">
        <f t="shared" si="49"/>
        <v>0</v>
      </c>
    </row>
    <row r="84" spans="1:66" s="60" customFormat="1" ht="12.75" customHeight="1" x14ac:dyDescent="0.2">
      <c r="A84" s="14" t="s">
        <v>409</v>
      </c>
      <c r="B84" s="14" t="s">
        <v>1068</v>
      </c>
      <c r="C84" s="67" t="s">
        <v>50</v>
      </c>
      <c r="D84" s="14" t="s">
        <v>30</v>
      </c>
      <c r="E84" s="14" t="s">
        <v>36</v>
      </c>
      <c r="F84" s="14" t="s">
        <v>37</v>
      </c>
      <c r="G84" s="98">
        <f>IFERROR(S84/M84,0)</f>
        <v>56</v>
      </c>
      <c r="H84" s="98">
        <f t="shared" ref="H84:H85" si="55">IFERROR(T84/N84,0)</f>
        <v>56</v>
      </c>
      <c r="I84" s="98">
        <f t="shared" ref="I84:I85" si="56">IFERROR(U84/O84,0)</f>
        <v>56</v>
      </c>
      <c r="J84" s="98">
        <f t="shared" ref="J84:J85" si="57">IFERROR(V84/P84,0)</f>
        <v>56</v>
      </c>
      <c r="K84" s="98">
        <f>IFERROR(W84/Q84,0)</f>
        <v>0</v>
      </c>
      <c r="L84" s="15">
        <f t="shared" si="35"/>
        <v>70</v>
      </c>
      <c r="M84" s="99">
        <v>1</v>
      </c>
      <c r="N84" s="98">
        <v>1</v>
      </c>
      <c r="O84" s="98">
        <v>1</v>
      </c>
      <c r="P84" s="98">
        <v>1</v>
      </c>
      <c r="Q84" s="98"/>
      <c r="R84" s="15">
        <f t="shared" si="36"/>
        <v>4</v>
      </c>
      <c r="S84" s="17">
        <v>56</v>
      </c>
      <c r="T84" s="17">
        <v>56</v>
      </c>
      <c r="U84" s="17">
        <v>56</v>
      </c>
      <c r="V84" s="17">
        <v>56</v>
      </c>
      <c r="W84" s="17">
        <v>56</v>
      </c>
      <c r="X84" s="15">
        <f t="shared" si="37"/>
        <v>280</v>
      </c>
      <c r="Y84" s="18">
        <f>S84*('Labour cost esc'!J$12-1)</f>
        <v>0.28547861865969537</v>
      </c>
      <c r="Z84" s="19">
        <f>T84*('Labour cost esc'!K$12-1)</f>
        <v>0.4287632110019608</v>
      </c>
      <c r="AA84" s="19">
        <f>U84*('Labour cost esc'!L$12-1)</f>
        <v>0.57241255949281999</v>
      </c>
      <c r="AB84" s="19">
        <f>V84*('Labour cost esc'!M$12-1)</f>
        <v>0.71642759268325129</v>
      </c>
      <c r="AC84" s="19">
        <f>W84*('Labour cost esc'!N$12-1)</f>
        <v>0.86080924148800619</v>
      </c>
      <c r="AD84" s="15">
        <f t="shared" si="38"/>
        <v>2.8638912233257336</v>
      </c>
      <c r="AE84" s="18">
        <f t="shared" si="39"/>
        <v>56.285478618659695</v>
      </c>
      <c r="AF84" s="19">
        <f t="shared" si="40"/>
        <v>56.428763211001964</v>
      </c>
      <c r="AG84" s="19">
        <f t="shared" si="41"/>
        <v>56.572412559492818</v>
      </c>
      <c r="AH84" s="19">
        <f t="shared" si="42"/>
        <v>56.716427592683253</v>
      </c>
      <c r="AI84" s="19">
        <f t="shared" si="43"/>
        <v>56.860809241488006</v>
      </c>
      <c r="AJ84" s="20">
        <f t="shared" si="44"/>
        <v>282.86389122332577</v>
      </c>
      <c r="AK84" s="98">
        <f t="shared" si="50"/>
        <v>0</v>
      </c>
      <c r="AL84" s="98">
        <f t="shared" si="51"/>
        <v>0</v>
      </c>
      <c r="AM84" s="98">
        <f t="shared" si="52"/>
        <v>0</v>
      </c>
      <c r="AN84" s="98">
        <f t="shared" si="53"/>
        <v>0</v>
      </c>
      <c r="AO84" s="98">
        <f t="shared" si="54"/>
        <v>0</v>
      </c>
      <c r="AP84" s="15">
        <f t="shared" si="45"/>
        <v>0</v>
      </c>
      <c r="AQ84" s="99">
        <v>0</v>
      </c>
      <c r="AR84" s="98">
        <v>0</v>
      </c>
      <c r="AS84" s="98">
        <v>0</v>
      </c>
      <c r="AT84" s="98">
        <v>0</v>
      </c>
      <c r="AU84" s="98">
        <v>0</v>
      </c>
      <c r="AV84" s="15">
        <f t="shared" si="46"/>
        <v>0</v>
      </c>
      <c r="AW84" s="16">
        <v>0</v>
      </c>
      <c r="AX84" s="17">
        <v>0</v>
      </c>
      <c r="AY84" s="17">
        <v>0</v>
      </c>
      <c r="AZ84" s="17">
        <v>0</v>
      </c>
      <c r="BA84" s="17">
        <v>0</v>
      </c>
      <c r="BB84" s="15">
        <f t="shared" si="47"/>
        <v>0</v>
      </c>
      <c r="BC84" s="16">
        <v>0</v>
      </c>
      <c r="BD84" s="17">
        <v>0</v>
      </c>
      <c r="BE84" s="17">
        <v>0</v>
      </c>
      <c r="BF84" s="17">
        <v>0</v>
      </c>
      <c r="BG84" s="17">
        <v>0</v>
      </c>
      <c r="BH84" s="15">
        <f t="shared" si="48"/>
        <v>0</v>
      </c>
      <c r="BI84" s="16">
        <v>0</v>
      </c>
      <c r="BJ84" s="17">
        <v>0</v>
      </c>
      <c r="BK84" s="17">
        <v>0</v>
      </c>
      <c r="BL84" s="17">
        <v>0</v>
      </c>
      <c r="BM84" s="17">
        <v>0</v>
      </c>
      <c r="BN84" s="15">
        <f t="shared" si="49"/>
        <v>0</v>
      </c>
    </row>
    <row r="85" spans="1:66" s="60" customFormat="1" ht="12.75" customHeight="1" x14ac:dyDescent="0.2">
      <c r="A85" s="14" t="s">
        <v>410</v>
      </c>
      <c r="B85" s="14" t="s">
        <v>1068</v>
      </c>
      <c r="C85" s="67" t="s">
        <v>51</v>
      </c>
      <c r="D85" s="14" t="s">
        <v>30</v>
      </c>
      <c r="E85" s="14" t="s">
        <v>36</v>
      </c>
      <c r="F85" s="14" t="s">
        <v>37</v>
      </c>
      <c r="G85" s="98">
        <f>IFERROR(S85/M85,0)</f>
        <v>95</v>
      </c>
      <c r="H85" s="98">
        <f t="shared" si="55"/>
        <v>300</v>
      </c>
      <c r="I85" s="98">
        <f t="shared" si="56"/>
        <v>300</v>
      </c>
      <c r="J85" s="98">
        <f t="shared" si="57"/>
        <v>300</v>
      </c>
      <c r="K85" s="98">
        <f>IFERROR(W85/Q85,0)</f>
        <v>300</v>
      </c>
      <c r="L85" s="15">
        <f t="shared" si="35"/>
        <v>212.14285714285714</v>
      </c>
      <c r="M85" s="99">
        <v>3</v>
      </c>
      <c r="N85" s="98">
        <v>1</v>
      </c>
      <c r="O85" s="98">
        <v>1</v>
      </c>
      <c r="P85" s="98">
        <v>1</v>
      </c>
      <c r="Q85" s="98">
        <v>1</v>
      </c>
      <c r="R85" s="15">
        <f t="shared" si="36"/>
        <v>7</v>
      </c>
      <c r="S85" s="17">
        <v>285</v>
      </c>
      <c r="T85" s="17">
        <v>300</v>
      </c>
      <c r="U85" s="17">
        <v>300</v>
      </c>
      <c r="V85" s="17">
        <v>300</v>
      </c>
      <c r="W85" s="17">
        <v>300</v>
      </c>
      <c r="X85" s="15">
        <f>SUM(S85:W85)</f>
        <v>1485</v>
      </c>
      <c r="Y85" s="18">
        <f>S85*('Labour cost esc'!J$12-1)</f>
        <v>1.4528822556788068</v>
      </c>
      <c r="Z85" s="19">
        <f>T85*('Labour cost esc'!K$12-1)</f>
        <v>2.29694577322479</v>
      </c>
      <c r="AA85" s="19">
        <f>U85*('Labour cost esc'!L$12-1)</f>
        <v>3.0664958544258214</v>
      </c>
      <c r="AB85" s="19">
        <f>V85*('Labour cost esc'!M$12-1)</f>
        <v>3.8380049608031319</v>
      </c>
      <c r="AC85" s="19">
        <f>W85*('Labour cost esc'!N$12-1)</f>
        <v>4.6114780794000332</v>
      </c>
      <c r="AD85" s="15">
        <f t="shared" si="38"/>
        <v>15.265806923532583</v>
      </c>
      <c r="AE85" s="18">
        <f t="shared" si="39"/>
        <v>286.45288225567879</v>
      </c>
      <c r="AF85" s="19">
        <f t="shared" si="40"/>
        <v>302.29694577322476</v>
      </c>
      <c r="AG85" s="19">
        <f t="shared" si="41"/>
        <v>303.0664958544258</v>
      </c>
      <c r="AH85" s="19">
        <f t="shared" si="42"/>
        <v>303.83800496080312</v>
      </c>
      <c r="AI85" s="19">
        <f t="shared" si="43"/>
        <v>304.61147807940006</v>
      </c>
      <c r="AJ85" s="20">
        <f t="shared" si="44"/>
        <v>1500.2658069235324</v>
      </c>
      <c r="AK85" s="98">
        <f t="shared" si="50"/>
        <v>0</v>
      </c>
      <c r="AL85" s="98">
        <f t="shared" si="51"/>
        <v>0</v>
      </c>
      <c r="AM85" s="98">
        <f t="shared" si="52"/>
        <v>0</v>
      </c>
      <c r="AN85" s="98">
        <f t="shared" si="53"/>
        <v>0</v>
      </c>
      <c r="AO85" s="98">
        <f t="shared" si="54"/>
        <v>0</v>
      </c>
      <c r="AP85" s="15">
        <f t="shared" si="45"/>
        <v>0</v>
      </c>
      <c r="AQ85" s="99">
        <v>0</v>
      </c>
      <c r="AR85" s="98">
        <v>0</v>
      </c>
      <c r="AS85" s="98">
        <v>0</v>
      </c>
      <c r="AT85" s="98">
        <v>0</v>
      </c>
      <c r="AU85" s="98">
        <v>0</v>
      </c>
      <c r="AV85" s="15">
        <f t="shared" si="46"/>
        <v>0</v>
      </c>
      <c r="AW85" s="16">
        <v>0</v>
      </c>
      <c r="AX85" s="17">
        <v>0</v>
      </c>
      <c r="AY85" s="17">
        <v>0</v>
      </c>
      <c r="AZ85" s="17">
        <v>0</v>
      </c>
      <c r="BA85" s="17">
        <v>0</v>
      </c>
      <c r="BB85" s="15">
        <f t="shared" si="47"/>
        <v>0</v>
      </c>
      <c r="BC85" s="16">
        <v>0</v>
      </c>
      <c r="BD85" s="17">
        <v>0</v>
      </c>
      <c r="BE85" s="17">
        <v>0</v>
      </c>
      <c r="BF85" s="17">
        <v>0</v>
      </c>
      <c r="BG85" s="17">
        <v>0</v>
      </c>
      <c r="BH85" s="15">
        <f t="shared" si="48"/>
        <v>0</v>
      </c>
      <c r="BI85" s="16">
        <v>0</v>
      </c>
      <c r="BJ85" s="17">
        <v>0</v>
      </c>
      <c r="BK85" s="17">
        <v>0</v>
      </c>
      <c r="BL85" s="17">
        <v>0</v>
      </c>
      <c r="BM85" s="17">
        <v>0</v>
      </c>
      <c r="BN85" s="15">
        <f t="shared" si="49"/>
        <v>0</v>
      </c>
    </row>
    <row r="86" spans="1:66" s="60" customFormat="1" ht="12.75" customHeight="1" x14ac:dyDescent="0.2">
      <c r="A86" s="14" t="s">
        <v>411</v>
      </c>
      <c r="B86" s="14" t="s">
        <v>1068</v>
      </c>
      <c r="C86" s="67" t="s">
        <v>52</v>
      </c>
      <c r="D86" s="14" t="s">
        <v>30</v>
      </c>
      <c r="E86" s="14" t="s">
        <v>39</v>
      </c>
      <c r="F86" s="14" t="s">
        <v>37</v>
      </c>
      <c r="G86" s="98">
        <f t="shared" si="30"/>
        <v>17</v>
      </c>
      <c r="H86" s="98">
        <f t="shared" si="31"/>
        <v>0</v>
      </c>
      <c r="I86" s="98">
        <f t="shared" si="32"/>
        <v>0</v>
      </c>
      <c r="J86" s="98">
        <f t="shared" si="33"/>
        <v>0</v>
      </c>
      <c r="K86" s="98">
        <f t="shared" si="34"/>
        <v>0</v>
      </c>
      <c r="L86" s="15">
        <f t="shared" si="35"/>
        <v>17</v>
      </c>
      <c r="M86" s="99">
        <v>10</v>
      </c>
      <c r="N86" s="98">
        <v>0</v>
      </c>
      <c r="O86" s="98">
        <v>0</v>
      </c>
      <c r="P86" s="98">
        <v>0</v>
      </c>
      <c r="Q86" s="98">
        <v>0</v>
      </c>
      <c r="R86" s="15">
        <f t="shared" si="36"/>
        <v>10</v>
      </c>
      <c r="S86" s="16">
        <v>170</v>
      </c>
      <c r="T86" s="17">
        <v>0</v>
      </c>
      <c r="U86" s="17">
        <v>0</v>
      </c>
      <c r="V86" s="17">
        <v>0</v>
      </c>
      <c r="W86" s="17">
        <v>0</v>
      </c>
      <c r="X86" s="15">
        <f t="shared" si="37"/>
        <v>170</v>
      </c>
      <c r="Y86" s="18">
        <f>S86*('Labour cost esc'!J$12-1)</f>
        <v>0.86663152093121809</v>
      </c>
      <c r="Z86" s="19">
        <f>T86*('Labour cost esc'!K$12-1)</f>
        <v>0</v>
      </c>
      <c r="AA86" s="19">
        <f>U86*('Labour cost esc'!L$12-1)</f>
        <v>0</v>
      </c>
      <c r="AB86" s="19">
        <f>V86*('Labour cost esc'!M$12-1)</f>
        <v>0</v>
      </c>
      <c r="AC86" s="19">
        <f>W86*('Labour cost esc'!N$12-1)</f>
        <v>0</v>
      </c>
      <c r="AD86" s="15">
        <f t="shared" si="38"/>
        <v>0.86663152093121809</v>
      </c>
      <c r="AE86" s="18">
        <f t="shared" si="39"/>
        <v>170.86663152093121</v>
      </c>
      <c r="AF86" s="19">
        <f t="shared" si="40"/>
        <v>0</v>
      </c>
      <c r="AG86" s="19">
        <f t="shared" si="41"/>
        <v>0</v>
      </c>
      <c r="AH86" s="19">
        <f t="shared" si="42"/>
        <v>0</v>
      </c>
      <c r="AI86" s="19">
        <f t="shared" si="43"/>
        <v>0</v>
      </c>
      <c r="AJ86" s="20">
        <f t="shared" si="44"/>
        <v>170.86663152093121</v>
      </c>
      <c r="AK86" s="98">
        <f t="shared" si="50"/>
        <v>0</v>
      </c>
      <c r="AL86" s="98">
        <f t="shared" si="51"/>
        <v>0</v>
      </c>
      <c r="AM86" s="98">
        <f t="shared" si="52"/>
        <v>0</v>
      </c>
      <c r="AN86" s="98">
        <f t="shared" si="53"/>
        <v>0</v>
      </c>
      <c r="AO86" s="98">
        <f t="shared" si="54"/>
        <v>0</v>
      </c>
      <c r="AP86" s="15">
        <f t="shared" si="45"/>
        <v>0</v>
      </c>
      <c r="AQ86" s="99">
        <v>0</v>
      </c>
      <c r="AR86" s="98">
        <v>0</v>
      </c>
      <c r="AS86" s="98">
        <v>0</v>
      </c>
      <c r="AT86" s="98">
        <v>0</v>
      </c>
      <c r="AU86" s="98">
        <v>0</v>
      </c>
      <c r="AV86" s="15">
        <f t="shared" si="46"/>
        <v>0</v>
      </c>
      <c r="AW86" s="16">
        <v>0</v>
      </c>
      <c r="AX86" s="17">
        <v>0</v>
      </c>
      <c r="AY86" s="17">
        <v>0</v>
      </c>
      <c r="AZ86" s="17">
        <v>0</v>
      </c>
      <c r="BA86" s="17">
        <v>0</v>
      </c>
      <c r="BB86" s="15">
        <f t="shared" si="47"/>
        <v>0</v>
      </c>
      <c r="BC86" s="16">
        <v>0</v>
      </c>
      <c r="BD86" s="17">
        <v>0</v>
      </c>
      <c r="BE86" s="17">
        <v>0</v>
      </c>
      <c r="BF86" s="17">
        <v>0</v>
      </c>
      <c r="BG86" s="17">
        <v>0</v>
      </c>
      <c r="BH86" s="15">
        <f t="shared" si="48"/>
        <v>0</v>
      </c>
      <c r="BI86" s="16">
        <v>0</v>
      </c>
      <c r="BJ86" s="17">
        <v>0</v>
      </c>
      <c r="BK86" s="17">
        <v>0</v>
      </c>
      <c r="BL86" s="17">
        <v>0</v>
      </c>
      <c r="BM86" s="17">
        <v>0</v>
      </c>
      <c r="BN86" s="15">
        <f t="shared" si="49"/>
        <v>0</v>
      </c>
    </row>
    <row r="87" spans="1:66" s="60" customFormat="1" ht="12.75" customHeight="1" x14ac:dyDescent="0.2">
      <c r="A87" s="14" t="s">
        <v>413</v>
      </c>
      <c r="B87" s="14" t="s">
        <v>1068</v>
      </c>
      <c r="C87" s="67" t="s">
        <v>53</v>
      </c>
      <c r="D87" s="14" t="s">
        <v>30</v>
      </c>
      <c r="E87" s="14" t="s">
        <v>39</v>
      </c>
      <c r="F87" s="14" t="s">
        <v>37</v>
      </c>
      <c r="G87" s="98">
        <f t="shared" si="30"/>
        <v>0</v>
      </c>
      <c r="H87" s="98">
        <f t="shared" si="31"/>
        <v>0</v>
      </c>
      <c r="I87" s="98">
        <f t="shared" si="32"/>
        <v>25</v>
      </c>
      <c r="J87" s="98">
        <f t="shared" si="33"/>
        <v>0</v>
      </c>
      <c r="K87" s="98">
        <f t="shared" si="34"/>
        <v>0</v>
      </c>
      <c r="L87" s="15">
        <f t="shared" si="35"/>
        <v>25</v>
      </c>
      <c r="M87" s="99">
        <v>0</v>
      </c>
      <c r="N87" s="98">
        <v>0</v>
      </c>
      <c r="O87" s="98">
        <v>10</v>
      </c>
      <c r="P87" s="98">
        <v>0</v>
      </c>
      <c r="Q87" s="98">
        <v>0</v>
      </c>
      <c r="R87" s="15">
        <f t="shared" si="36"/>
        <v>10</v>
      </c>
      <c r="S87" s="16">
        <v>0</v>
      </c>
      <c r="T87" s="17">
        <v>0</v>
      </c>
      <c r="U87" s="17">
        <v>250</v>
      </c>
      <c r="V87" s="17">
        <v>0</v>
      </c>
      <c r="W87" s="17">
        <v>0</v>
      </c>
      <c r="X87" s="15">
        <f t="shared" si="37"/>
        <v>250</v>
      </c>
      <c r="Y87" s="18">
        <f>S87*('Labour cost esc'!J$12-1)</f>
        <v>0</v>
      </c>
      <c r="Z87" s="19">
        <f>T87*('Labour cost esc'!K$12-1)</f>
        <v>0</v>
      </c>
      <c r="AA87" s="19">
        <f>U87*('Labour cost esc'!L$12-1)</f>
        <v>2.5554132120215178</v>
      </c>
      <c r="AB87" s="19">
        <f>V87*('Labour cost esc'!M$12-1)</f>
        <v>0</v>
      </c>
      <c r="AC87" s="19">
        <f>W87*('Labour cost esc'!N$12-1)</f>
        <v>0</v>
      </c>
      <c r="AD87" s="15">
        <f t="shared" si="38"/>
        <v>2.5554132120215178</v>
      </c>
      <c r="AE87" s="18">
        <f t="shared" si="39"/>
        <v>0</v>
      </c>
      <c r="AF87" s="19">
        <f t="shared" si="40"/>
        <v>0</v>
      </c>
      <c r="AG87" s="19">
        <f t="shared" si="41"/>
        <v>252.55541321202151</v>
      </c>
      <c r="AH87" s="19">
        <f t="shared" si="42"/>
        <v>0</v>
      </c>
      <c r="AI87" s="19">
        <f t="shared" si="43"/>
        <v>0</v>
      </c>
      <c r="AJ87" s="20">
        <f t="shared" si="44"/>
        <v>252.55541321202151</v>
      </c>
      <c r="AK87" s="98">
        <f t="shared" si="50"/>
        <v>0</v>
      </c>
      <c r="AL87" s="98">
        <f t="shared" si="51"/>
        <v>0</v>
      </c>
      <c r="AM87" s="98">
        <f t="shared" si="52"/>
        <v>0</v>
      </c>
      <c r="AN87" s="98">
        <f t="shared" si="53"/>
        <v>0</v>
      </c>
      <c r="AO87" s="98">
        <f t="shared" si="54"/>
        <v>0</v>
      </c>
      <c r="AP87" s="15">
        <f t="shared" si="45"/>
        <v>0</v>
      </c>
      <c r="AQ87" s="99">
        <v>0</v>
      </c>
      <c r="AR87" s="98">
        <v>0</v>
      </c>
      <c r="AS87" s="98">
        <v>0</v>
      </c>
      <c r="AT87" s="98">
        <v>0</v>
      </c>
      <c r="AU87" s="98">
        <v>0</v>
      </c>
      <c r="AV87" s="15">
        <f t="shared" si="46"/>
        <v>0</v>
      </c>
      <c r="AW87" s="16">
        <v>0</v>
      </c>
      <c r="AX87" s="17">
        <v>0</v>
      </c>
      <c r="AY87" s="17">
        <v>0</v>
      </c>
      <c r="AZ87" s="17">
        <v>0</v>
      </c>
      <c r="BA87" s="17">
        <v>0</v>
      </c>
      <c r="BB87" s="15">
        <f t="shared" si="47"/>
        <v>0</v>
      </c>
      <c r="BC87" s="16">
        <v>0</v>
      </c>
      <c r="BD87" s="17">
        <v>0</v>
      </c>
      <c r="BE87" s="17">
        <v>0</v>
      </c>
      <c r="BF87" s="17">
        <v>0</v>
      </c>
      <c r="BG87" s="17">
        <v>0</v>
      </c>
      <c r="BH87" s="15">
        <f t="shared" si="48"/>
        <v>0</v>
      </c>
      <c r="BI87" s="16">
        <v>0</v>
      </c>
      <c r="BJ87" s="17">
        <v>0</v>
      </c>
      <c r="BK87" s="17">
        <v>0</v>
      </c>
      <c r="BL87" s="17">
        <v>0</v>
      </c>
      <c r="BM87" s="17">
        <v>0</v>
      </c>
      <c r="BN87" s="15">
        <f t="shared" si="49"/>
        <v>0</v>
      </c>
    </row>
    <row r="88" spans="1:66" s="60" customFormat="1" ht="12.75" customHeight="1" x14ac:dyDescent="0.2">
      <c r="A88" s="14" t="s">
        <v>414</v>
      </c>
      <c r="B88" s="14" t="s">
        <v>1068</v>
      </c>
      <c r="C88" s="67" t="s">
        <v>54</v>
      </c>
      <c r="D88" s="14" t="s">
        <v>30</v>
      </c>
      <c r="E88" s="14" t="s">
        <v>39</v>
      </c>
      <c r="F88" s="14" t="s">
        <v>37</v>
      </c>
      <c r="G88" s="98">
        <f t="shared" si="30"/>
        <v>0</v>
      </c>
      <c r="H88" s="98">
        <f t="shared" si="31"/>
        <v>0</v>
      </c>
      <c r="I88" s="98">
        <f t="shared" si="32"/>
        <v>65</v>
      </c>
      <c r="J88" s="98">
        <f t="shared" si="33"/>
        <v>0</v>
      </c>
      <c r="K88" s="98">
        <f t="shared" si="34"/>
        <v>0</v>
      </c>
      <c r="L88" s="15">
        <f t="shared" si="35"/>
        <v>65</v>
      </c>
      <c r="M88" s="99">
        <v>0</v>
      </c>
      <c r="N88" s="98">
        <v>0</v>
      </c>
      <c r="O88" s="98">
        <v>11</v>
      </c>
      <c r="P88" s="98">
        <v>0</v>
      </c>
      <c r="Q88" s="98">
        <v>0</v>
      </c>
      <c r="R88" s="15">
        <f t="shared" si="36"/>
        <v>11</v>
      </c>
      <c r="S88" s="16">
        <v>0</v>
      </c>
      <c r="T88" s="17">
        <v>0</v>
      </c>
      <c r="U88" s="17">
        <v>715</v>
      </c>
      <c r="V88" s="17">
        <v>0</v>
      </c>
      <c r="W88" s="17">
        <v>0</v>
      </c>
      <c r="X88" s="15">
        <f t="shared" si="37"/>
        <v>715</v>
      </c>
      <c r="Y88" s="18">
        <f>S88*('Labour cost esc'!J$12-1)</f>
        <v>0</v>
      </c>
      <c r="Z88" s="19">
        <f>T88*('Labour cost esc'!K$12-1)</f>
        <v>0</v>
      </c>
      <c r="AA88" s="19">
        <f>U88*('Labour cost esc'!L$12-1)</f>
        <v>7.3084817863815408</v>
      </c>
      <c r="AB88" s="19">
        <f>V88*('Labour cost esc'!M$12-1)</f>
        <v>0</v>
      </c>
      <c r="AC88" s="19">
        <f>W88*('Labour cost esc'!N$12-1)</f>
        <v>0</v>
      </c>
      <c r="AD88" s="15">
        <f t="shared" si="38"/>
        <v>7.3084817863815408</v>
      </c>
      <c r="AE88" s="18">
        <f t="shared" si="39"/>
        <v>0</v>
      </c>
      <c r="AF88" s="19">
        <f t="shared" si="40"/>
        <v>0</v>
      </c>
      <c r="AG88" s="19">
        <f t="shared" si="41"/>
        <v>722.30848178638155</v>
      </c>
      <c r="AH88" s="19">
        <f t="shared" si="42"/>
        <v>0</v>
      </c>
      <c r="AI88" s="19">
        <f t="shared" si="43"/>
        <v>0</v>
      </c>
      <c r="AJ88" s="20">
        <f t="shared" si="44"/>
        <v>722.30848178638155</v>
      </c>
      <c r="AK88" s="98">
        <f t="shared" si="50"/>
        <v>0</v>
      </c>
      <c r="AL88" s="98">
        <f t="shared" si="51"/>
        <v>0</v>
      </c>
      <c r="AM88" s="98">
        <f t="shared" si="52"/>
        <v>0</v>
      </c>
      <c r="AN88" s="98">
        <f t="shared" si="53"/>
        <v>0</v>
      </c>
      <c r="AO88" s="98">
        <f t="shared" si="54"/>
        <v>0</v>
      </c>
      <c r="AP88" s="15">
        <f t="shared" si="45"/>
        <v>0</v>
      </c>
      <c r="AQ88" s="99">
        <v>0</v>
      </c>
      <c r="AR88" s="98">
        <v>0</v>
      </c>
      <c r="AS88" s="98">
        <v>0</v>
      </c>
      <c r="AT88" s="98">
        <v>0</v>
      </c>
      <c r="AU88" s="98">
        <v>0</v>
      </c>
      <c r="AV88" s="15">
        <f t="shared" si="46"/>
        <v>0</v>
      </c>
      <c r="AW88" s="16">
        <v>0</v>
      </c>
      <c r="AX88" s="17">
        <v>0</v>
      </c>
      <c r="AY88" s="17">
        <v>0</v>
      </c>
      <c r="AZ88" s="17">
        <v>0</v>
      </c>
      <c r="BA88" s="17">
        <v>0</v>
      </c>
      <c r="BB88" s="15">
        <f t="shared" si="47"/>
        <v>0</v>
      </c>
      <c r="BC88" s="16">
        <v>0</v>
      </c>
      <c r="BD88" s="17">
        <v>0</v>
      </c>
      <c r="BE88" s="17">
        <v>0</v>
      </c>
      <c r="BF88" s="17">
        <v>0</v>
      </c>
      <c r="BG88" s="17">
        <v>0</v>
      </c>
      <c r="BH88" s="15">
        <f t="shared" si="48"/>
        <v>0</v>
      </c>
      <c r="BI88" s="16">
        <v>0</v>
      </c>
      <c r="BJ88" s="17">
        <v>0</v>
      </c>
      <c r="BK88" s="17">
        <v>0</v>
      </c>
      <c r="BL88" s="17">
        <v>0</v>
      </c>
      <c r="BM88" s="17">
        <v>0</v>
      </c>
      <c r="BN88" s="15">
        <f t="shared" si="49"/>
        <v>0</v>
      </c>
    </row>
    <row r="89" spans="1:66" s="60" customFormat="1" ht="12.75" customHeight="1" x14ac:dyDescent="0.2">
      <c r="A89" s="14" t="s">
        <v>415</v>
      </c>
      <c r="B89" s="14" t="s">
        <v>1068</v>
      </c>
      <c r="C89" s="67" t="s">
        <v>55</v>
      </c>
      <c r="D89" s="14" t="s">
        <v>30</v>
      </c>
      <c r="E89" s="14" t="s">
        <v>34</v>
      </c>
      <c r="F89" s="14" t="s">
        <v>32</v>
      </c>
      <c r="G89" s="98">
        <f t="shared" si="30"/>
        <v>400</v>
      </c>
      <c r="H89" s="98">
        <f t="shared" si="31"/>
        <v>0</v>
      </c>
      <c r="I89" s="98">
        <f t="shared" si="32"/>
        <v>0</v>
      </c>
      <c r="J89" s="98">
        <f t="shared" si="33"/>
        <v>400</v>
      </c>
      <c r="K89" s="98">
        <f t="shared" si="34"/>
        <v>300</v>
      </c>
      <c r="L89" s="15">
        <f t="shared" si="35"/>
        <v>366.66666666666669</v>
      </c>
      <c r="M89" s="99">
        <v>1</v>
      </c>
      <c r="N89" s="98">
        <v>0</v>
      </c>
      <c r="O89" s="98">
        <v>0</v>
      </c>
      <c r="P89" s="98">
        <v>1</v>
      </c>
      <c r="Q89" s="98">
        <v>1</v>
      </c>
      <c r="R89" s="15">
        <f t="shared" si="36"/>
        <v>3</v>
      </c>
      <c r="S89" s="16">
        <v>400</v>
      </c>
      <c r="T89" s="17">
        <v>0</v>
      </c>
      <c r="U89" s="17">
        <v>0</v>
      </c>
      <c r="V89" s="17">
        <v>400</v>
      </c>
      <c r="W89" s="17">
        <v>300</v>
      </c>
      <c r="X89" s="15">
        <f t="shared" si="37"/>
        <v>1100</v>
      </c>
      <c r="Y89" s="18">
        <f>S89*('Labour cost esc'!J$12-1)</f>
        <v>2.0391329904263955</v>
      </c>
      <c r="Z89" s="19">
        <f>T89*('Labour cost esc'!K$12-1)</f>
        <v>0</v>
      </c>
      <c r="AA89" s="19">
        <f>U89*('Labour cost esc'!L$12-1)</f>
        <v>0</v>
      </c>
      <c r="AB89" s="19">
        <f>V89*('Labour cost esc'!M$12-1)</f>
        <v>5.1173399477375092</v>
      </c>
      <c r="AC89" s="19">
        <f>W89*('Labour cost esc'!N$12-1)</f>
        <v>4.6114780794000332</v>
      </c>
      <c r="AD89" s="15">
        <f t="shared" si="38"/>
        <v>11.767951017563938</v>
      </c>
      <c r="AE89" s="18">
        <f t="shared" si="39"/>
        <v>402.03913299042642</v>
      </c>
      <c r="AF89" s="19">
        <f t="shared" si="40"/>
        <v>0</v>
      </c>
      <c r="AG89" s="19">
        <f t="shared" si="41"/>
        <v>0</v>
      </c>
      <c r="AH89" s="19">
        <f t="shared" si="42"/>
        <v>405.11733994773749</v>
      </c>
      <c r="AI89" s="19">
        <f t="shared" si="43"/>
        <v>304.61147807940006</v>
      </c>
      <c r="AJ89" s="20">
        <f t="shared" si="44"/>
        <v>1111.767951017564</v>
      </c>
      <c r="AK89" s="98">
        <f t="shared" si="50"/>
        <v>0</v>
      </c>
      <c r="AL89" s="98">
        <f t="shared" si="51"/>
        <v>0</v>
      </c>
      <c r="AM89" s="98">
        <f t="shared" si="52"/>
        <v>0</v>
      </c>
      <c r="AN89" s="98">
        <f t="shared" si="53"/>
        <v>0</v>
      </c>
      <c r="AO89" s="98">
        <f t="shared" si="54"/>
        <v>0</v>
      </c>
      <c r="AP89" s="15">
        <f t="shared" si="45"/>
        <v>0</v>
      </c>
      <c r="AQ89" s="99">
        <v>0</v>
      </c>
      <c r="AR89" s="98">
        <v>0</v>
      </c>
      <c r="AS89" s="98">
        <v>0</v>
      </c>
      <c r="AT89" s="98">
        <v>0</v>
      </c>
      <c r="AU89" s="98">
        <v>0</v>
      </c>
      <c r="AV89" s="15">
        <f t="shared" si="46"/>
        <v>0</v>
      </c>
      <c r="AW89" s="16">
        <v>0</v>
      </c>
      <c r="AX89" s="17">
        <v>1880.0917190355965</v>
      </c>
      <c r="AY89" s="17">
        <v>3142.587202740001</v>
      </c>
      <c r="AZ89" s="17">
        <v>1153.4389699999999</v>
      </c>
      <c r="BA89" s="17">
        <v>0</v>
      </c>
      <c r="BB89" s="15">
        <f t="shared" si="47"/>
        <v>6176.1178917755979</v>
      </c>
      <c r="BC89" s="16">
        <v>0</v>
      </c>
      <c r="BD89" s="17">
        <v>0</v>
      </c>
      <c r="BE89" s="17">
        <v>0</v>
      </c>
      <c r="BF89" s="17">
        <v>0</v>
      </c>
      <c r="BG89" s="17">
        <v>0</v>
      </c>
      <c r="BH89" s="15">
        <f t="shared" si="48"/>
        <v>0</v>
      </c>
      <c r="BI89" s="16">
        <v>0</v>
      </c>
      <c r="BJ89" s="17">
        <v>0</v>
      </c>
      <c r="BK89" s="17">
        <v>0</v>
      </c>
      <c r="BL89" s="17">
        <v>0</v>
      </c>
      <c r="BM89" s="17">
        <v>0</v>
      </c>
      <c r="BN89" s="15">
        <f t="shared" si="49"/>
        <v>0</v>
      </c>
    </row>
    <row r="90" spans="1:66" s="60" customFormat="1" ht="12.75" customHeight="1" x14ac:dyDescent="0.2">
      <c r="A90" s="14" t="s">
        <v>416</v>
      </c>
      <c r="B90" s="14" t="s">
        <v>1068</v>
      </c>
      <c r="C90" s="67" t="s">
        <v>56</v>
      </c>
      <c r="D90" s="14" t="s">
        <v>30</v>
      </c>
      <c r="E90" s="14" t="s">
        <v>36</v>
      </c>
      <c r="F90" s="14" t="s">
        <v>48</v>
      </c>
      <c r="G90" s="98">
        <f>IFERROR(S90/M90,0)</f>
        <v>120</v>
      </c>
      <c r="H90" s="98">
        <f t="shared" ref="H90" si="58">IFERROR(T90/N90,0)</f>
        <v>120</v>
      </c>
      <c r="I90" s="98">
        <f t="shared" ref="I90" si="59">IFERROR(U90/O90,0)</f>
        <v>120</v>
      </c>
      <c r="J90" s="98">
        <f t="shared" ref="J90" si="60">IFERROR(V90/P90,0)</f>
        <v>120</v>
      </c>
      <c r="K90" s="98">
        <f>IFERROR(W90/Q90,0)</f>
        <v>120</v>
      </c>
      <c r="L90" s="15">
        <f t="shared" si="35"/>
        <v>120</v>
      </c>
      <c r="M90" s="99">
        <v>1.6</v>
      </c>
      <c r="N90" s="98">
        <v>1.6</v>
      </c>
      <c r="O90" s="98">
        <v>1.6</v>
      </c>
      <c r="P90" s="98">
        <v>1.6</v>
      </c>
      <c r="Q90" s="98">
        <v>1.6</v>
      </c>
      <c r="R90" s="15">
        <f t="shared" si="36"/>
        <v>8</v>
      </c>
      <c r="S90" s="17">
        <v>192</v>
      </c>
      <c r="T90" s="17">
        <v>192</v>
      </c>
      <c r="U90" s="17">
        <v>192</v>
      </c>
      <c r="V90" s="17">
        <v>192</v>
      </c>
      <c r="W90" s="17">
        <v>192</v>
      </c>
      <c r="X90" s="15">
        <f t="shared" si="37"/>
        <v>960</v>
      </c>
      <c r="Y90" s="18">
        <f>S90*('Labour cost esc'!J$12-1)</f>
        <v>0.97878383540466984</v>
      </c>
      <c r="Z90" s="19">
        <f>T90*('Labour cost esc'!K$12-1)</f>
        <v>1.4700452948638656</v>
      </c>
      <c r="AA90" s="19">
        <f>U90*('Labour cost esc'!L$12-1)</f>
        <v>1.9625573468325257</v>
      </c>
      <c r="AB90" s="19">
        <f>V90*('Labour cost esc'!M$12-1)</f>
        <v>2.4563231749140044</v>
      </c>
      <c r="AC90" s="19">
        <f>W90*('Labour cost esc'!N$12-1)</f>
        <v>2.9513459708160212</v>
      </c>
      <c r="AD90" s="15">
        <f t="shared" si="38"/>
        <v>9.8190556228310868</v>
      </c>
      <c r="AE90" s="18">
        <f t="shared" si="39"/>
        <v>192.97878383540467</v>
      </c>
      <c r="AF90" s="19">
        <f t="shared" si="40"/>
        <v>193.47004529486387</v>
      </c>
      <c r="AG90" s="19">
        <f t="shared" si="41"/>
        <v>193.96255734683251</v>
      </c>
      <c r="AH90" s="19">
        <f t="shared" si="42"/>
        <v>194.45632317491402</v>
      </c>
      <c r="AI90" s="19">
        <f t="shared" si="43"/>
        <v>194.95134597081602</v>
      </c>
      <c r="AJ90" s="20">
        <f t="shared" si="44"/>
        <v>969.81905562283123</v>
      </c>
      <c r="AK90" s="98">
        <f t="shared" si="50"/>
        <v>0</v>
      </c>
      <c r="AL90" s="98">
        <f t="shared" si="51"/>
        <v>0</v>
      </c>
      <c r="AM90" s="98">
        <f t="shared" si="52"/>
        <v>0</v>
      </c>
      <c r="AN90" s="98">
        <f t="shared" si="53"/>
        <v>0</v>
      </c>
      <c r="AO90" s="98">
        <f t="shared" si="54"/>
        <v>0</v>
      </c>
      <c r="AP90" s="15">
        <f t="shared" si="45"/>
        <v>0</v>
      </c>
      <c r="AQ90" s="99">
        <v>0</v>
      </c>
      <c r="AR90" s="98">
        <v>0</v>
      </c>
      <c r="AS90" s="98">
        <v>0</v>
      </c>
      <c r="AT90" s="98">
        <v>0</v>
      </c>
      <c r="AU90" s="98">
        <v>0</v>
      </c>
      <c r="AV90" s="15">
        <f t="shared" si="46"/>
        <v>0</v>
      </c>
      <c r="AW90" s="16">
        <v>0</v>
      </c>
      <c r="AX90" s="17">
        <v>0</v>
      </c>
      <c r="AY90" s="17">
        <v>0</v>
      </c>
      <c r="AZ90" s="17">
        <v>0</v>
      </c>
      <c r="BA90" s="17">
        <v>0</v>
      </c>
      <c r="BB90" s="15">
        <f t="shared" si="47"/>
        <v>0</v>
      </c>
      <c r="BC90" s="16">
        <v>0</v>
      </c>
      <c r="BD90" s="17">
        <v>0</v>
      </c>
      <c r="BE90" s="17">
        <v>0</v>
      </c>
      <c r="BF90" s="17">
        <v>0</v>
      </c>
      <c r="BG90" s="17">
        <v>0</v>
      </c>
      <c r="BH90" s="15">
        <f t="shared" si="48"/>
        <v>0</v>
      </c>
      <c r="BI90" s="16">
        <v>0</v>
      </c>
      <c r="BJ90" s="17">
        <v>0</v>
      </c>
      <c r="BK90" s="17">
        <v>0</v>
      </c>
      <c r="BL90" s="17">
        <v>0</v>
      </c>
      <c r="BM90" s="17">
        <v>0</v>
      </c>
      <c r="BN90" s="15">
        <f t="shared" si="49"/>
        <v>0</v>
      </c>
    </row>
    <row r="91" spans="1:66" s="60" customFormat="1" ht="12.75" customHeight="1" x14ac:dyDescent="0.2">
      <c r="A91" s="14" t="s">
        <v>417</v>
      </c>
      <c r="B91" s="14" t="s">
        <v>1068</v>
      </c>
      <c r="C91" s="67" t="s">
        <v>418</v>
      </c>
      <c r="D91" s="14" t="s">
        <v>30</v>
      </c>
      <c r="E91" s="14" t="s">
        <v>36</v>
      </c>
      <c r="F91" s="14" t="s">
        <v>37</v>
      </c>
      <c r="G91" s="98">
        <f t="shared" si="30"/>
        <v>0</v>
      </c>
      <c r="H91" s="98">
        <f t="shared" si="31"/>
        <v>0</v>
      </c>
      <c r="I91" s="98">
        <f t="shared" si="32"/>
        <v>0</v>
      </c>
      <c r="J91" s="98">
        <f t="shared" si="33"/>
        <v>0</v>
      </c>
      <c r="K91" s="98">
        <f t="shared" si="34"/>
        <v>0</v>
      </c>
      <c r="L91" s="15">
        <f t="shared" si="35"/>
        <v>0</v>
      </c>
      <c r="M91" s="99">
        <v>0</v>
      </c>
      <c r="N91" s="98">
        <v>0</v>
      </c>
      <c r="O91" s="98">
        <v>0</v>
      </c>
      <c r="P91" s="98">
        <v>0</v>
      </c>
      <c r="Q91" s="98">
        <v>0</v>
      </c>
      <c r="R91" s="15">
        <f t="shared" si="36"/>
        <v>0</v>
      </c>
      <c r="S91" s="16">
        <v>0</v>
      </c>
      <c r="T91" s="17">
        <v>0</v>
      </c>
      <c r="U91" s="17">
        <v>0</v>
      </c>
      <c r="V91" s="17">
        <v>0</v>
      </c>
      <c r="W91" s="17">
        <v>0</v>
      </c>
      <c r="X91" s="15">
        <f t="shared" si="37"/>
        <v>0</v>
      </c>
      <c r="Y91" s="18">
        <f>S91*('Labour cost esc'!J$12-1)</f>
        <v>0</v>
      </c>
      <c r="Z91" s="19">
        <f>T91*('Labour cost esc'!K$12-1)</f>
        <v>0</v>
      </c>
      <c r="AA91" s="19">
        <f>U91*('Labour cost esc'!L$12-1)</f>
        <v>0</v>
      </c>
      <c r="AB91" s="19">
        <f>V91*('Labour cost esc'!M$12-1)</f>
        <v>0</v>
      </c>
      <c r="AC91" s="19">
        <f>W91*('Labour cost esc'!N$12-1)</f>
        <v>0</v>
      </c>
      <c r="AD91" s="15">
        <f t="shared" si="38"/>
        <v>0</v>
      </c>
      <c r="AE91" s="18">
        <f t="shared" si="39"/>
        <v>0</v>
      </c>
      <c r="AF91" s="19">
        <f t="shared" si="40"/>
        <v>0</v>
      </c>
      <c r="AG91" s="19">
        <f t="shared" si="41"/>
        <v>0</v>
      </c>
      <c r="AH91" s="19">
        <f t="shared" si="42"/>
        <v>0</v>
      </c>
      <c r="AI91" s="19">
        <f t="shared" si="43"/>
        <v>0</v>
      </c>
      <c r="AJ91" s="20">
        <f t="shared" si="44"/>
        <v>0</v>
      </c>
      <c r="AK91" s="98">
        <f t="shared" si="50"/>
        <v>0</v>
      </c>
      <c r="AL91" s="98">
        <f t="shared" si="51"/>
        <v>0</v>
      </c>
      <c r="AM91" s="98">
        <f t="shared" si="52"/>
        <v>0</v>
      </c>
      <c r="AN91" s="98">
        <f t="shared" si="53"/>
        <v>0</v>
      </c>
      <c r="AO91" s="98">
        <f t="shared" si="54"/>
        <v>0</v>
      </c>
      <c r="AP91" s="15">
        <f t="shared" si="45"/>
        <v>0</v>
      </c>
      <c r="AQ91" s="99">
        <v>0</v>
      </c>
      <c r="AR91" s="98">
        <v>0</v>
      </c>
      <c r="AS91" s="98">
        <v>0</v>
      </c>
      <c r="AT91" s="98">
        <v>0</v>
      </c>
      <c r="AU91" s="98">
        <v>0</v>
      </c>
      <c r="AV91" s="15">
        <f t="shared" si="46"/>
        <v>0</v>
      </c>
      <c r="AW91" s="16">
        <v>3.8801111858532562</v>
      </c>
      <c r="AX91" s="17">
        <v>0</v>
      </c>
      <c r="AY91" s="17">
        <v>0</v>
      </c>
      <c r="AZ91" s="17">
        <v>0</v>
      </c>
      <c r="BA91" s="17">
        <v>0</v>
      </c>
      <c r="BB91" s="15">
        <f t="shared" si="47"/>
        <v>3.8801111858532562</v>
      </c>
      <c r="BC91" s="16">
        <v>0</v>
      </c>
      <c r="BD91" s="17">
        <v>0</v>
      </c>
      <c r="BE91" s="17">
        <v>0</v>
      </c>
      <c r="BF91" s="17">
        <v>0</v>
      </c>
      <c r="BG91" s="17">
        <v>0</v>
      </c>
      <c r="BH91" s="15">
        <f t="shared" si="48"/>
        <v>0</v>
      </c>
      <c r="BI91" s="16">
        <v>0</v>
      </c>
      <c r="BJ91" s="17">
        <v>0</v>
      </c>
      <c r="BK91" s="17">
        <v>0</v>
      </c>
      <c r="BL91" s="17">
        <v>0</v>
      </c>
      <c r="BM91" s="17">
        <v>226.94831377970991</v>
      </c>
      <c r="BN91" s="15">
        <f t="shared" si="49"/>
        <v>226.94831377970991</v>
      </c>
    </row>
    <row r="92" spans="1:66" s="60" customFormat="1" ht="12.75" customHeight="1" x14ac:dyDescent="0.2">
      <c r="A92" s="14" t="s">
        <v>419</v>
      </c>
      <c r="B92" s="14" t="s">
        <v>1068</v>
      </c>
      <c r="C92" s="67" t="s">
        <v>57</v>
      </c>
      <c r="D92" s="14" t="s">
        <v>30</v>
      </c>
      <c r="E92" s="14" t="s">
        <v>36</v>
      </c>
      <c r="F92" s="14" t="s">
        <v>37</v>
      </c>
      <c r="G92" s="98">
        <f>IFERROR(S92/M92,0)</f>
        <v>750</v>
      </c>
      <c r="H92" s="98">
        <f t="shared" ref="H92:H93" si="61">IFERROR(T92/N92,0)</f>
        <v>0</v>
      </c>
      <c r="I92" s="98">
        <f t="shared" ref="I92:I93" si="62">IFERROR(U92/O92,0)</f>
        <v>750</v>
      </c>
      <c r="J92" s="98">
        <f t="shared" ref="J92:J93" si="63">IFERROR(V92/P92,0)</f>
        <v>0</v>
      </c>
      <c r="K92" s="98">
        <f>IFERROR(W92/Q92,0)</f>
        <v>0</v>
      </c>
      <c r="L92" s="15">
        <f t="shared" si="35"/>
        <v>750</v>
      </c>
      <c r="M92" s="99">
        <v>0.8</v>
      </c>
      <c r="N92" s="98">
        <v>0</v>
      </c>
      <c r="O92" s="98">
        <v>0.8</v>
      </c>
      <c r="P92" s="98">
        <v>0</v>
      </c>
      <c r="Q92" s="98">
        <v>0</v>
      </c>
      <c r="R92" s="15">
        <f t="shared" si="36"/>
        <v>1.6</v>
      </c>
      <c r="S92" s="17">
        <v>600</v>
      </c>
      <c r="T92" s="17">
        <v>0</v>
      </c>
      <c r="U92" s="17">
        <v>600</v>
      </c>
      <c r="V92" s="17">
        <v>0</v>
      </c>
      <c r="W92" s="17">
        <v>0</v>
      </c>
      <c r="X92" s="15">
        <f t="shared" si="37"/>
        <v>1200</v>
      </c>
      <c r="Y92" s="18">
        <f>S92*('Labour cost esc'!J$12-1)</f>
        <v>3.0586994856395933</v>
      </c>
      <c r="Z92" s="19">
        <f>T92*('Labour cost esc'!K$12-1)</f>
        <v>0</v>
      </c>
      <c r="AA92" s="19">
        <f>U92*('Labour cost esc'!L$12-1)</f>
        <v>6.1329917088516428</v>
      </c>
      <c r="AB92" s="19">
        <f>V92*('Labour cost esc'!M$12-1)</f>
        <v>0</v>
      </c>
      <c r="AC92" s="19">
        <f>W92*('Labour cost esc'!N$12-1)</f>
        <v>0</v>
      </c>
      <c r="AD92" s="15">
        <f t="shared" si="38"/>
        <v>9.1916911944912361</v>
      </c>
      <c r="AE92" s="18">
        <f t="shared" si="39"/>
        <v>603.05869948563964</v>
      </c>
      <c r="AF92" s="19">
        <f t="shared" si="40"/>
        <v>0</v>
      </c>
      <c r="AG92" s="19">
        <f t="shared" si="41"/>
        <v>606.13299170885159</v>
      </c>
      <c r="AH92" s="19">
        <f t="shared" si="42"/>
        <v>0</v>
      </c>
      <c r="AI92" s="19">
        <f t="shared" si="43"/>
        <v>0</v>
      </c>
      <c r="AJ92" s="20">
        <f t="shared" si="44"/>
        <v>1209.1916911944913</v>
      </c>
      <c r="AK92" s="98">
        <f t="shared" si="50"/>
        <v>0</v>
      </c>
      <c r="AL92" s="98">
        <f t="shared" si="51"/>
        <v>0</v>
      </c>
      <c r="AM92" s="98">
        <f t="shared" si="52"/>
        <v>0</v>
      </c>
      <c r="AN92" s="98">
        <f t="shared" si="53"/>
        <v>0</v>
      </c>
      <c r="AO92" s="98">
        <f t="shared" si="54"/>
        <v>0</v>
      </c>
      <c r="AP92" s="15">
        <f t="shared" si="45"/>
        <v>0</v>
      </c>
      <c r="AQ92" s="99">
        <v>0</v>
      </c>
      <c r="AR92" s="98">
        <v>0</v>
      </c>
      <c r="AS92" s="98">
        <v>0</v>
      </c>
      <c r="AT92" s="98">
        <v>0</v>
      </c>
      <c r="AU92" s="98">
        <v>0</v>
      </c>
      <c r="AV92" s="15">
        <f t="shared" si="46"/>
        <v>0</v>
      </c>
      <c r="AW92" s="16">
        <v>0</v>
      </c>
      <c r="AX92" s="17">
        <v>0</v>
      </c>
      <c r="AY92" s="17">
        <v>0</v>
      </c>
      <c r="AZ92" s="17"/>
      <c r="BA92" s="17"/>
      <c r="BB92" s="15">
        <f t="shared" si="47"/>
        <v>0</v>
      </c>
      <c r="BC92" s="16"/>
      <c r="BD92" s="17"/>
      <c r="BE92" s="17"/>
      <c r="BF92" s="17"/>
      <c r="BG92" s="17"/>
      <c r="BH92" s="15">
        <f t="shared" si="48"/>
        <v>0</v>
      </c>
      <c r="BI92" s="16"/>
      <c r="BJ92" s="17"/>
      <c r="BK92" s="17"/>
      <c r="BL92" s="17"/>
      <c r="BM92" s="17"/>
      <c r="BN92" s="15">
        <f t="shared" si="49"/>
        <v>0</v>
      </c>
    </row>
    <row r="93" spans="1:66" s="60" customFormat="1" ht="12.75" customHeight="1" x14ac:dyDescent="0.2">
      <c r="A93" s="14" t="s">
        <v>420</v>
      </c>
      <c r="B93" s="14" t="s">
        <v>1068</v>
      </c>
      <c r="C93" s="67" t="s">
        <v>58</v>
      </c>
      <c r="D93" s="14" t="s">
        <v>30</v>
      </c>
      <c r="E93" s="14" t="s">
        <v>36</v>
      </c>
      <c r="F93" s="14" t="s">
        <v>37</v>
      </c>
      <c r="G93" s="98">
        <f>IFERROR(S93/M93,0)</f>
        <v>0</v>
      </c>
      <c r="H93" s="98">
        <f t="shared" si="61"/>
        <v>0</v>
      </c>
      <c r="I93" s="98">
        <f t="shared" si="62"/>
        <v>1200</v>
      </c>
      <c r="J93" s="98">
        <f t="shared" si="63"/>
        <v>0</v>
      </c>
      <c r="K93" s="98">
        <f>IFERROR(W93/Q93,0)</f>
        <v>0</v>
      </c>
      <c r="L93" s="15">
        <f t="shared" si="35"/>
        <v>1200</v>
      </c>
      <c r="M93" s="99">
        <v>0</v>
      </c>
      <c r="N93" s="98">
        <v>0</v>
      </c>
      <c r="O93" s="98">
        <v>0.8</v>
      </c>
      <c r="P93" s="98">
        <v>0</v>
      </c>
      <c r="Q93" s="98">
        <v>0</v>
      </c>
      <c r="R93" s="15">
        <f t="shared" si="36"/>
        <v>0.8</v>
      </c>
      <c r="S93" s="17">
        <v>0</v>
      </c>
      <c r="T93" s="17">
        <v>0</v>
      </c>
      <c r="U93" s="17">
        <v>960</v>
      </c>
      <c r="V93" s="17">
        <v>0</v>
      </c>
      <c r="W93" s="17">
        <v>0</v>
      </c>
      <c r="X93" s="15">
        <f t="shared" si="37"/>
        <v>960</v>
      </c>
      <c r="Y93" s="18">
        <f>S93*('Labour cost esc'!J$12-1)</f>
        <v>0</v>
      </c>
      <c r="Z93" s="19">
        <f>T93*('Labour cost esc'!K$12-1)</f>
        <v>0</v>
      </c>
      <c r="AA93" s="19">
        <f>U93*('Labour cost esc'!L$12-1)</f>
        <v>9.8127867341626285</v>
      </c>
      <c r="AB93" s="19">
        <f>V93*('Labour cost esc'!M$12-1)</f>
        <v>0</v>
      </c>
      <c r="AC93" s="19">
        <f>W93*('Labour cost esc'!N$12-1)</f>
        <v>0</v>
      </c>
      <c r="AD93" s="15">
        <f t="shared" si="38"/>
        <v>9.8127867341626285</v>
      </c>
      <c r="AE93" s="18">
        <f t="shared" si="39"/>
        <v>0</v>
      </c>
      <c r="AF93" s="19">
        <f t="shared" si="40"/>
        <v>0</v>
      </c>
      <c r="AG93" s="19">
        <f t="shared" si="41"/>
        <v>969.81278673416261</v>
      </c>
      <c r="AH93" s="19">
        <f t="shared" si="42"/>
        <v>0</v>
      </c>
      <c r="AI93" s="19">
        <f t="shared" si="43"/>
        <v>0</v>
      </c>
      <c r="AJ93" s="20">
        <f t="shared" si="44"/>
        <v>969.81278673416261</v>
      </c>
      <c r="AK93" s="98">
        <f t="shared" si="50"/>
        <v>0</v>
      </c>
      <c r="AL93" s="98">
        <f t="shared" si="51"/>
        <v>0</v>
      </c>
      <c r="AM93" s="98">
        <f t="shared" si="52"/>
        <v>0</v>
      </c>
      <c r="AN93" s="98">
        <f t="shared" si="53"/>
        <v>0</v>
      </c>
      <c r="AO93" s="98">
        <f t="shared" si="54"/>
        <v>0</v>
      </c>
      <c r="AP93" s="15">
        <f t="shared" si="45"/>
        <v>0</v>
      </c>
      <c r="AQ93" s="99">
        <v>0</v>
      </c>
      <c r="AR93" s="98">
        <v>0</v>
      </c>
      <c r="AS93" s="98">
        <v>0</v>
      </c>
      <c r="AT93" s="98">
        <v>0</v>
      </c>
      <c r="AU93" s="98">
        <v>0</v>
      </c>
      <c r="AV93" s="15">
        <f t="shared" si="46"/>
        <v>0</v>
      </c>
      <c r="AW93" s="16">
        <v>0</v>
      </c>
      <c r="AX93" s="17">
        <v>0</v>
      </c>
      <c r="AY93" s="17">
        <v>0</v>
      </c>
      <c r="AZ93" s="17"/>
      <c r="BA93" s="17"/>
      <c r="BB93" s="15">
        <f t="shared" si="47"/>
        <v>0</v>
      </c>
      <c r="BC93" s="16"/>
      <c r="BD93" s="17"/>
      <c r="BE93" s="17"/>
      <c r="BF93" s="17"/>
      <c r="BG93" s="17"/>
      <c r="BH93" s="15">
        <f t="shared" si="48"/>
        <v>0</v>
      </c>
      <c r="BI93" s="16"/>
      <c r="BJ93" s="17"/>
      <c r="BK93" s="17"/>
      <c r="BL93" s="17"/>
      <c r="BM93" s="17"/>
      <c r="BN93" s="15">
        <f t="shared" si="49"/>
        <v>0</v>
      </c>
    </row>
    <row r="94" spans="1:66" s="60" customFormat="1" ht="12.75" customHeight="1" x14ac:dyDescent="0.2">
      <c r="A94" s="14" t="s">
        <v>421</v>
      </c>
      <c r="B94" s="14" t="s">
        <v>1068</v>
      </c>
      <c r="C94" s="67" t="s">
        <v>59</v>
      </c>
      <c r="D94" s="14" t="s">
        <v>30</v>
      </c>
      <c r="E94" s="14" t="s">
        <v>34</v>
      </c>
      <c r="F94" s="14" t="s">
        <v>32</v>
      </c>
      <c r="G94" s="98">
        <f t="shared" si="30"/>
        <v>106.5</v>
      </c>
      <c r="H94" s="98">
        <f t="shared" si="31"/>
        <v>106.5</v>
      </c>
      <c r="I94" s="98">
        <f t="shared" si="32"/>
        <v>106.5</v>
      </c>
      <c r="J94" s="98">
        <f t="shared" si="33"/>
        <v>106.5</v>
      </c>
      <c r="K94" s="98">
        <f t="shared" si="34"/>
        <v>106.5</v>
      </c>
      <c r="L94" s="15">
        <f t="shared" si="35"/>
        <v>106.5</v>
      </c>
      <c r="M94" s="99">
        <v>1</v>
      </c>
      <c r="N94" s="98">
        <v>1</v>
      </c>
      <c r="O94" s="98">
        <v>1</v>
      </c>
      <c r="P94" s="98">
        <v>1</v>
      </c>
      <c r="Q94" s="98">
        <v>1</v>
      </c>
      <c r="R94" s="15">
        <f t="shared" si="36"/>
        <v>5</v>
      </c>
      <c r="S94" s="16">
        <v>106.5</v>
      </c>
      <c r="T94" s="17">
        <v>106.5</v>
      </c>
      <c r="U94" s="17">
        <v>106.5</v>
      </c>
      <c r="V94" s="17">
        <v>106.5</v>
      </c>
      <c r="W94" s="17">
        <v>106.5</v>
      </c>
      <c r="X94" s="15">
        <f t="shared" si="37"/>
        <v>532.5</v>
      </c>
      <c r="Y94" s="18">
        <f>S94*('Labour cost esc'!J$12-1)</f>
        <v>0.5429191587010278</v>
      </c>
      <c r="Z94" s="19">
        <f>T94*('Labour cost esc'!K$12-1)</f>
        <v>0.81541574949480045</v>
      </c>
      <c r="AA94" s="19">
        <f>U94*('Labour cost esc'!L$12-1)</f>
        <v>1.0886060283211667</v>
      </c>
      <c r="AB94" s="19">
        <f>V94*('Labour cost esc'!M$12-1)</f>
        <v>1.3624917610851117</v>
      </c>
      <c r="AC94" s="19">
        <f>W94*('Labour cost esc'!N$12-1)</f>
        <v>1.6370747181870118</v>
      </c>
      <c r="AD94" s="15">
        <f t="shared" si="38"/>
        <v>5.4465074157891191</v>
      </c>
      <c r="AE94" s="18">
        <f t="shared" si="39"/>
        <v>107.04291915870103</v>
      </c>
      <c r="AF94" s="19">
        <f t="shared" si="40"/>
        <v>107.3154157494948</v>
      </c>
      <c r="AG94" s="19">
        <f t="shared" si="41"/>
        <v>107.58860602832117</v>
      </c>
      <c r="AH94" s="19">
        <f t="shared" si="42"/>
        <v>107.86249176108511</v>
      </c>
      <c r="AI94" s="19">
        <f t="shared" si="43"/>
        <v>108.13707471818701</v>
      </c>
      <c r="AJ94" s="20">
        <f t="shared" si="44"/>
        <v>537.94650741578914</v>
      </c>
      <c r="AK94" s="98">
        <f t="shared" si="50"/>
        <v>0</v>
      </c>
      <c r="AL94" s="98">
        <f t="shared" si="51"/>
        <v>0</v>
      </c>
      <c r="AM94" s="98">
        <f t="shared" si="52"/>
        <v>0</v>
      </c>
      <c r="AN94" s="98">
        <f t="shared" si="53"/>
        <v>0</v>
      </c>
      <c r="AO94" s="98">
        <f t="shared" si="54"/>
        <v>0</v>
      </c>
      <c r="AP94" s="15">
        <f t="shared" si="45"/>
        <v>0</v>
      </c>
      <c r="AQ94" s="99">
        <v>0</v>
      </c>
      <c r="AR94" s="98">
        <v>0</v>
      </c>
      <c r="AS94" s="98">
        <v>0</v>
      </c>
      <c r="AT94" s="98">
        <v>0</v>
      </c>
      <c r="AU94" s="98">
        <v>0</v>
      </c>
      <c r="AV94" s="15">
        <f t="shared" si="46"/>
        <v>0</v>
      </c>
      <c r="AW94" s="16">
        <v>484.70043087155807</v>
      </c>
      <c r="AX94" s="17">
        <v>324.93053499151392</v>
      </c>
      <c r="AY94" s="17">
        <v>242.21411963999995</v>
      </c>
      <c r="AZ94" s="17">
        <v>0</v>
      </c>
      <c r="BA94" s="17">
        <v>694.82600000000002</v>
      </c>
      <c r="BB94" s="15">
        <f t="shared" si="47"/>
        <v>1746.6710855030719</v>
      </c>
      <c r="BC94" s="16">
        <v>505.19034242866172</v>
      </c>
      <c r="BD94" s="17">
        <v>321.70106828022017</v>
      </c>
      <c r="BE94" s="17">
        <v>244.0016817186069</v>
      </c>
      <c r="BF94" s="17">
        <v>0</v>
      </c>
      <c r="BG94" s="17">
        <v>0</v>
      </c>
      <c r="BH94" s="15">
        <f t="shared" si="48"/>
        <v>1070.8930924274889</v>
      </c>
      <c r="BI94" s="16">
        <v>0</v>
      </c>
      <c r="BJ94" s="17">
        <v>0</v>
      </c>
      <c r="BK94" s="17">
        <v>0</v>
      </c>
      <c r="BL94" s="17">
        <v>387.1795393302753</v>
      </c>
      <c r="BM94" s="17">
        <v>360.0210043425256</v>
      </c>
      <c r="BN94" s="15">
        <f t="shared" si="49"/>
        <v>747.2005436728009</v>
      </c>
    </row>
    <row r="95" spans="1:66" s="60" customFormat="1" ht="12.75" customHeight="1" x14ac:dyDescent="0.2">
      <c r="A95" s="14" t="s">
        <v>423</v>
      </c>
      <c r="B95" s="14" t="s">
        <v>1068</v>
      </c>
      <c r="C95" s="67" t="s">
        <v>424</v>
      </c>
      <c r="D95" s="14" t="s">
        <v>61</v>
      </c>
      <c r="E95" s="14" t="s">
        <v>34</v>
      </c>
      <c r="F95" s="14" t="s">
        <v>32</v>
      </c>
      <c r="G95" s="98">
        <f t="shared" si="30"/>
        <v>0</v>
      </c>
      <c r="H95" s="98">
        <f t="shared" si="31"/>
        <v>0</v>
      </c>
      <c r="I95" s="98">
        <f t="shared" si="32"/>
        <v>0</v>
      </c>
      <c r="J95" s="98">
        <f t="shared" si="33"/>
        <v>0</v>
      </c>
      <c r="K95" s="98">
        <f t="shared" si="34"/>
        <v>0</v>
      </c>
      <c r="L95" s="15">
        <f t="shared" si="35"/>
        <v>0</v>
      </c>
      <c r="M95" s="99">
        <v>0</v>
      </c>
      <c r="N95" s="98">
        <v>0</v>
      </c>
      <c r="O95" s="98">
        <v>0</v>
      </c>
      <c r="P95" s="98">
        <v>0</v>
      </c>
      <c r="Q95" s="98">
        <v>0</v>
      </c>
      <c r="R95" s="15">
        <f t="shared" si="36"/>
        <v>0</v>
      </c>
      <c r="S95" s="16">
        <v>0</v>
      </c>
      <c r="T95" s="17">
        <v>0</v>
      </c>
      <c r="U95" s="17">
        <v>0</v>
      </c>
      <c r="V95" s="17">
        <v>0</v>
      </c>
      <c r="W95" s="17">
        <v>0</v>
      </c>
      <c r="X95" s="15">
        <f t="shared" si="37"/>
        <v>0</v>
      </c>
      <c r="Y95" s="18">
        <f>S95*('Labour cost esc'!J$12-1)</f>
        <v>0</v>
      </c>
      <c r="Z95" s="19">
        <f>T95*('Labour cost esc'!K$12-1)</f>
        <v>0</v>
      </c>
      <c r="AA95" s="19">
        <f>U95*('Labour cost esc'!L$12-1)</f>
        <v>0</v>
      </c>
      <c r="AB95" s="19">
        <f>V95*('Labour cost esc'!M$12-1)</f>
        <v>0</v>
      </c>
      <c r="AC95" s="19">
        <f>W95*('Labour cost esc'!N$12-1)</f>
        <v>0</v>
      </c>
      <c r="AD95" s="15">
        <f t="shared" si="38"/>
        <v>0</v>
      </c>
      <c r="AE95" s="18">
        <f t="shared" si="39"/>
        <v>0</v>
      </c>
      <c r="AF95" s="19">
        <f t="shared" si="40"/>
        <v>0</v>
      </c>
      <c r="AG95" s="19">
        <f t="shared" si="41"/>
        <v>0</v>
      </c>
      <c r="AH95" s="19">
        <f t="shared" si="42"/>
        <v>0</v>
      </c>
      <c r="AI95" s="19">
        <f t="shared" si="43"/>
        <v>0</v>
      </c>
      <c r="AJ95" s="20">
        <f t="shared" si="44"/>
        <v>0</v>
      </c>
      <c r="AK95" s="98">
        <f t="shared" si="50"/>
        <v>0</v>
      </c>
      <c r="AL95" s="98">
        <f t="shared" si="51"/>
        <v>0</v>
      </c>
      <c r="AM95" s="98">
        <f t="shared" si="52"/>
        <v>0</v>
      </c>
      <c r="AN95" s="98">
        <f t="shared" si="53"/>
        <v>0</v>
      </c>
      <c r="AO95" s="98">
        <f t="shared" si="54"/>
        <v>0</v>
      </c>
      <c r="AP95" s="15">
        <f t="shared" si="45"/>
        <v>0</v>
      </c>
      <c r="AQ95" s="99">
        <v>0</v>
      </c>
      <c r="AR95" s="98">
        <v>0</v>
      </c>
      <c r="AS95" s="98">
        <v>0</v>
      </c>
      <c r="AT95" s="98">
        <v>0</v>
      </c>
      <c r="AU95" s="98">
        <v>0</v>
      </c>
      <c r="AV95" s="15">
        <f t="shared" si="46"/>
        <v>0</v>
      </c>
      <c r="AW95" s="16">
        <v>0</v>
      </c>
      <c r="AX95" s="17">
        <v>0</v>
      </c>
      <c r="AY95" s="17">
        <v>0</v>
      </c>
      <c r="AZ95" s="17">
        <v>100.82077</v>
      </c>
      <c r="BA95" s="17">
        <v>0</v>
      </c>
      <c r="BB95" s="15">
        <f t="shared" si="47"/>
        <v>100.82077</v>
      </c>
      <c r="BC95" s="16">
        <v>0</v>
      </c>
      <c r="BD95" s="17">
        <v>0</v>
      </c>
      <c r="BE95" s="17">
        <v>0</v>
      </c>
      <c r="BF95" s="17">
        <v>0</v>
      </c>
      <c r="BG95" s="17">
        <v>0</v>
      </c>
      <c r="BH95" s="15">
        <f t="shared" si="48"/>
        <v>0</v>
      </c>
      <c r="BI95" s="16">
        <v>0</v>
      </c>
      <c r="BJ95" s="17">
        <v>0</v>
      </c>
      <c r="BK95" s="17">
        <v>0</v>
      </c>
      <c r="BL95" s="17">
        <v>0</v>
      </c>
      <c r="BM95" s="17">
        <v>0</v>
      </c>
      <c r="BN95" s="15">
        <f t="shared" si="49"/>
        <v>0</v>
      </c>
    </row>
    <row r="96" spans="1:66" s="60" customFormat="1" ht="12.75" customHeight="1" x14ac:dyDescent="0.2">
      <c r="A96" s="14" t="s">
        <v>425</v>
      </c>
      <c r="B96" s="14" t="s">
        <v>1068</v>
      </c>
      <c r="C96" s="67" t="s">
        <v>426</v>
      </c>
      <c r="D96" s="14" t="s">
        <v>61</v>
      </c>
      <c r="E96" s="14" t="s">
        <v>68</v>
      </c>
      <c r="F96" s="14" t="s">
        <v>32</v>
      </c>
      <c r="G96" s="98">
        <f t="shared" si="30"/>
        <v>0</v>
      </c>
      <c r="H96" s="98">
        <f t="shared" si="31"/>
        <v>0</v>
      </c>
      <c r="I96" s="98">
        <f t="shared" si="32"/>
        <v>0</v>
      </c>
      <c r="J96" s="98">
        <f t="shared" si="33"/>
        <v>0</v>
      </c>
      <c r="K96" s="98">
        <f t="shared" si="34"/>
        <v>0</v>
      </c>
      <c r="L96" s="15">
        <f t="shared" si="35"/>
        <v>0</v>
      </c>
      <c r="M96" s="99">
        <v>0</v>
      </c>
      <c r="N96" s="98">
        <v>0</v>
      </c>
      <c r="O96" s="98">
        <v>0</v>
      </c>
      <c r="P96" s="98">
        <v>0</v>
      </c>
      <c r="Q96" s="98">
        <v>0</v>
      </c>
      <c r="R96" s="15">
        <f t="shared" si="36"/>
        <v>0</v>
      </c>
      <c r="S96" s="16">
        <v>0</v>
      </c>
      <c r="T96" s="17">
        <v>0</v>
      </c>
      <c r="U96" s="17">
        <v>0</v>
      </c>
      <c r="V96" s="17">
        <v>0</v>
      </c>
      <c r="W96" s="17">
        <v>0</v>
      </c>
      <c r="X96" s="15">
        <f t="shared" si="37"/>
        <v>0</v>
      </c>
      <c r="Y96" s="18">
        <f>S96*('Labour cost esc'!J$12-1)</f>
        <v>0</v>
      </c>
      <c r="Z96" s="19">
        <f>T96*('Labour cost esc'!K$12-1)</f>
        <v>0</v>
      </c>
      <c r="AA96" s="19">
        <f>U96*('Labour cost esc'!L$12-1)</f>
        <v>0</v>
      </c>
      <c r="AB96" s="19">
        <f>V96*('Labour cost esc'!M$12-1)</f>
        <v>0</v>
      </c>
      <c r="AC96" s="19">
        <f>W96*('Labour cost esc'!N$12-1)</f>
        <v>0</v>
      </c>
      <c r="AD96" s="15">
        <f t="shared" si="38"/>
        <v>0</v>
      </c>
      <c r="AE96" s="18">
        <f t="shared" si="39"/>
        <v>0</v>
      </c>
      <c r="AF96" s="19">
        <f t="shared" si="40"/>
        <v>0</v>
      </c>
      <c r="AG96" s="19">
        <f t="shared" si="41"/>
        <v>0</v>
      </c>
      <c r="AH96" s="19">
        <f t="shared" si="42"/>
        <v>0</v>
      </c>
      <c r="AI96" s="19">
        <f t="shared" si="43"/>
        <v>0</v>
      </c>
      <c r="AJ96" s="20">
        <f t="shared" si="44"/>
        <v>0</v>
      </c>
      <c r="AK96" s="98">
        <f t="shared" si="50"/>
        <v>0</v>
      </c>
      <c r="AL96" s="98">
        <f t="shared" si="51"/>
        <v>0</v>
      </c>
      <c r="AM96" s="98">
        <f t="shared" si="52"/>
        <v>0</v>
      </c>
      <c r="AN96" s="98">
        <f t="shared" si="53"/>
        <v>0</v>
      </c>
      <c r="AO96" s="98">
        <f t="shared" si="54"/>
        <v>0</v>
      </c>
      <c r="AP96" s="15">
        <f t="shared" si="45"/>
        <v>0</v>
      </c>
      <c r="AQ96" s="99">
        <v>0</v>
      </c>
      <c r="AR96" s="98">
        <v>0</v>
      </c>
      <c r="AS96" s="98">
        <v>0</v>
      </c>
      <c r="AT96" s="98">
        <v>0</v>
      </c>
      <c r="AU96" s="98">
        <v>0</v>
      </c>
      <c r="AV96" s="15">
        <f t="shared" si="46"/>
        <v>0</v>
      </c>
      <c r="AW96" s="16">
        <v>0</v>
      </c>
      <c r="AX96" s="17">
        <v>0</v>
      </c>
      <c r="AY96" s="17">
        <v>355.11726294000005</v>
      </c>
      <c r="AZ96" s="17">
        <v>0</v>
      </c>
      <c r="BA96" s="17">
        <v>0</v>
      </c>
      <c r="BB96" s="15">
        <f t="shared" si="47"/>
        <v>355.11726294000005</v>
      </c>
      <c r="BC96" s="16">
        <v>0</v>
      </c>
      <c r="BD96" s="17">
        <v>0</v>
      </c>
      <c r="BE96" s="17">
        <v>0</v>
      </c>
      <c r="BF96" s="17">
        <v>0</v>
      </c>
      <c r="BG96" s="17">
        <v>0</v>
      </c>
      <c r="BH96" s="15">
        <f t="shared" si="48"/>
        <v>0</v>
      </c>
      <c r="BI96" s="16">
        <v>0</v>
      </c>
      <c r="BJ96" s="17">
        <v>0</v>
      </c>
      <c r="BK96" s="17">
        <v>0</v>
      </c>
      <c r="BL96" s="17">
        <v>0</v>
      </c>
      <c r="BM96" s="17">
        <v>0</v>
      </c>
      <c r="BN96" s="15">
        <f t="shared" si="49"/>
        <v>0</v>
      </c>
    </row>
    <row r="97" spans="1:66" s="60" customFormat="1" ht="12.75" customHeight="1" x14ac:dyDescent="0.2">
      <c r="A97" s="14" t="s">
        <v>427</v>
      </c>
      <c r="B97" s="14" t="s">
        <v>1068</v>
      </c>
      <c r="C97" s="67" t="s">
        <v>428</v>
      </c>
      <c r="D97" s="14" t="s">
        <v>61</v>
      </c>
      <c r="E97" s="14" t="s">
        <v>31</v>
      </c>
      <c r="F97" s="14" t="s">
        <v>40</v>
      </c>
      <c r="G97" s="98">
        <f t="shared" si="30"/>
        <v>0</v>
      </c>
      <c r="H97" s="98">
        <f t="shared" si="31"/>
        <v>0</v>
      </c>
      <c r="I97" s="98">
        <f t="shared" si="32"/>
        <v>0</v>
      </c>
      <c r="J97" s="98">
        <f t="shared" si="33"/>
        <v>0</v>
      </c>
      <c r="K97" s="98">
        <f t="shared" si="34"/>
        <v>0</v>
      </c>
      <c r="L97" s="15">
        <f t="shared" si="35"/>
        <v>0</v>
      </c>
      <c r="M97" s="99">
        <v>0</v>
      </c>
      <c r="N97" s="98">
        <v>0</v>
      </c>
      <c r="O97" s="98">
        <v>0</v>
      </c>
      <c r="P97" s="98">
        <v>0</v>
      </c>
      <c r="Q97" s="98">
        <v>0</v>
      </c>
      <c r="R97" s="15">
        <f t="shared" si="36"/>
        <v>0</v>
      </c>
      <c r="S97" s="16">
        <v>0</v>
      </c>
      <c r="T97" s="17">
        <v>0</v>
      </c>
      <c r="U97" s="17">
        <v>0</v>
      </c>
      <c r="V97" s="17">
        <v>0</v>
      </c>
      <c r="W97" s="17">
        <v>0</v>
      </c>
      <c r="X97" s="15">
        <f t="shared" si="37"/>
        <v>0</v>
      </c>
      <c r="Y97" s="18">
        <f>S97*('Labour cost esc'!J$12-1)</f>
        <v>0</v>
      </c>
      <c r="Z97" s="19">
        <f>T97*('Labour cost esc'!K$12-1)</f>
        <v>0</v>
      </c>
      <c r="AA97" s="19">
        <f>U97*('Labour cost esc'!L$12-1)</f>
        <v>0</v>
      </c>
      <c r="AB97" s="19">
        <f>V97*('Labour cost esc'!M$12-1)</f>
        <v>0</v>
      </c>
      <c r="AC97" s="19">
        <f>W97*('Labour cost esc'!N$12-1)</f>
        <v>0</v>
      </c>
      <c r="AD97" s="15">
        <f t="shared" si="38"/>
        <v>0</v>
      </c>
      <c r="AE97" s="18">
        <f t="shared" si="39"/>
        <v>0</v>
      </c>
      <c r="AF97" s="19">
        <f t="shared" si="40"/>
        <v>0</v>
      </c>
      <c r="AG97" s="19">
        <f t="shared" si="41"/>
        <v>0</v>
      </c>
      <c r="AH97" s="19">
        <f t="shared" si="42"/>
        <v>0</v>
      </c>
      <c r="AI97" s="19">
        <f t="shared" si="43"/>
        <v>0</v>
      </c>
      <c r="AJ97" s="20">
        <f t="shared" si="44"/>
        <v>0</v>
      </c>
      <c r="AK97" s="98">
        <f t="shared" si="50"/>
        <v>0</v>
      </c>
      <c r="AL97" s="98">
        <f t="shared" si="51"/>
        <v>0</v>
      </c>
      <c r="AM97" s="98">
        <f t="shared" si="52"/>
        <v>0</v>
      </c>
      <c r="AN97" s="98">
        <f t="shared" si="53"/>
        <v>0</v>
      </c>
      <c r="AO97" s="98">
        <f t="shared" si="54"/>
        <v>0</v>
      </c>
      <c r="AP97" s="15">
        <f t="shared" si="45"/>
        <v>0</v>
      </c>
      <c r="AQ97" s="99">
        <v>0</v>
      </c>
      <c r="AR97" s="98">
        <v>0</v>
      </c>
      <c r="AS97" s="98">
        <v>0</v>
      </c>
      <c r="AT97" s="98">
        <v>0</v>
      </c>
      <c r="AU97" s="98">
        <v>0</v>
      </c>
      <c r="AV97" s="15">
        <f t="shared" si="46"/>
        <v>0</v>
      </c>
      <c r="AW97" s="16">
        <v>0</v>
      </c>
      <c r="AX97" s="17">
        <v>0</v>
      </c>
      <c r="AY97" s="17">
        <v>0</v>
      </c>
      <c r="AZ97" s="17">
        <v>0</v>
      </c>
      <c r="BA97" s="17">
        <v>0</v>
      </c>
      <c r="BB97" s="15">
        <f t="shared" si="47"/>
        <v>0</v>
      </c>
      <c r="BC97" s="16">
        <v>0</v>
      </c>
      <c r="BD97" s="17">
        <v>0</v>
      </c>
      <c r="BE97" s="17">
        <v>0</v>
      </c>
      <c r="BF97" s="17">
        <v>0</v>
      </c>
      <c r="BG97" s="17">
        <v>0</v>
      </c>
      <c r="BH97" s="15">
        <f t="shared" si="48"/>
        <v>0</v>
      </c>
      <c r="BI97" s="16">
        <v>60.653650795527284</v>
      </c>
      <c r="BJ97" s="17">
        <v>918.6286240403391</v>
      </c>
      <c r="BK97" s="17">
        <v>-47.320241685065731</v>
      </c>
      <c r="BL97" s="17">
        <v>0</v>
      </c>
      <c r="BM97" s="17">
        <v>0</v>
      </c>
      <c r="BN97" s="15">
        <f t="shared" si="49"/>
        <v>931.96203315080061</v>
      </c>
    </row>
    <row r="98" spans="1:66" s="60" customFormat="1" ht="12.75" customHeight="1" x14ac:dyDescent="0.2">
      <c r="A98" s="14" t="s">
        <v>429</v>
      </c>
      <c r="B98" s="14" t="s">
        <v>1068</v>
      </c>
      <c r="C98" s="67" t="s">
        <v>60</v>
      </c>
      <c r="D98" s="14" t="s">
        <v>61</v>
      </c>
      <c r="E98" s="14" t="s">
        <v>34</v>
      </c>
      <c r="F98" s="14" t="s">
        <v>32</v>
      </c>
      <c r="G98" s="98">
        <f t="shared" si="30"/>
        <v>40.590000000000003</v>
      </c>
      <c r="H98" s="98">
        <f t="shared" si="31"/>
        <v>40.590000000000003</v>
      </c>
      <c r="I98" s="98">
        <f t="shared" si="32"/>
        <v>40.590000000000003</v>
      </c>
      <c r="J98" s="98">
        <f t="shared" si="33"/>
        <v>40.590000000000003</v>
      </c>
      <c r="K98" s="98">
        <f t="shared" si="34"/>
        <v>40.590000000000003</v>
      </c>
      <c r="L98" s="15">
        <f t="shared" si="35"/>
        <v>40.590000000000003</v>
      </c>
      <c r="M98" s="99">
        <v>10</v>
      </c>
      <c r="N98" s="98">
        <v>10</v>
      </c>
      <c r="O98" s="98">
        <v>10</v>
      </c>
      <c r="P98" s="98">
        <v>10</v>
      </c>
      <c r="Q98" s="98">
        <v>10</v>
      </c>
      <c r="R98" s="15">
        <f t="shared" si="36"/>
        <v>50</v>
      </c>
      <c r="S98" s="16">
        <v>405.90000000000003</v>
      </c>
      <c r="T98" s="17">
        <v>405.90000000000003</v>
      </c>
      <c r="U98" s="17">
        <v>405.90000000000003</v>
      </c>
      <c r="V98" s="17">
        <v>405.90000000000003</v>
      </c>
      <c r="W98" s="17">
        <v>405.90000000000003</v>
      </c>
      <c r="X98" s="15">
        <f t="shared" si="37"/>
        <v>2029.5000000000002</v>
      </c>
      <c r="Y98" s="18">
        <f>S98*('Labour cost esc'!J$12-1)</f>
        <v>2.069210202035185</v>
      </c>
      <c r="Z98" s="19">
        <f>T98*('Labour cost esc'!K$12-1)</f>
        <v>3.1077676311731413</v>
      </c>
      <c r="AA98" s="19">
        <f>U98*('Labour cost esc'!L$12-1)</f>
        <v>4.1489688910381366</v>
      </c>
      <c r="AB98" s="19">
        <f>V98*('Labour cost esc'!M$12-1)</f>
        <v>5.1928207119666379</v>
      </c>
      <c r="AC98" s="19">
        <f>W98*('Labour cost esc'!N$12-1)</f>
        <v>6.239329841428245</v>
      </c>
      <c r="AD98" s="15">
        <f t="shared" si="38"/>
        <v>20.758097277641347</v>
      </c>
      <c r="AE98" s="18">
        <f t="shared" si="39"/>
        <v>407.96921020203524</v>
      </c>
      <c r="AF98" s="19">
        <f t="shared" si="40"/>
        <v>409.00776763117318</v>
      </c>
      <c r="AG98" s="19">
        <f t="shared" si="41"/>
        <v>410.04896889103816</v>
      </c>
      <c r="AH98" s="19">
        <f t="shared" si="42"/>
        <v>411.09282071196668</v>
      </c>
      <c r="AI98" s="19">
        <f t="shared" si="43"/>
        <v>412.13932984142826</v>
      </c>
      <c r="AJ98" s="20">
        <f t="shared" si="44"/>
        <v>2050.2580972776414</v>
      </c>
      <c r="AK98" s="98">
        <f t="shared" si="50"/>
        <v>0</v>
      </c>
      <c r="AL98" s="98">
        <f t="shared" si="51"/>
        <v>0</v>
      </c>
      <c r="AM98" s="98">
        <f t="shared" si="52"/>
        <v>0</v>
      </c>
      <c r="AN98" s="98">
        <f t="shared" si="53"/>
        <v>0</v>
      </c>
      <c r="AO98" s="98">
        <f t="shared" si="54"/>
        <v>0</v>
      </c>
      <c r="AP98" s="15">
        <f t="shared" si="45"/>
        <v>0</v>
      </c>
      <c r="AQ98" s="99">
        <v>0</v>
      </c>
      <c r="AR98" s="98">
        <v>0</v>
      </c>
      <c r="AS98" s="98">
        <v>0</v>
      </c>
      <c r="AT98" s="98">
        <v>0</v>
      </c>
      <c r="AU98" s="98">
        <v>0</v>
      </c>
      <c r="AV98" s="15">
        <f t="shared" si="46"/>
        <v>0</v>
      </c>
      <c r="AW98" s="16">
        <v>55.190884591854903</v>
      </c>
      <c r="AX98" s="17">
        <v>865.1978511246333</v>
      </c>
      <c r="AY98" s="17">
        <v>100.07419320000005</v>
      </c>
      <c r="AZ98" s="17">
        <v>334.17797000000002</v>
      </c>
      <c r="BA98" s="17">
        <v>552</v>
      </c>
      <c r="BB98" s="15">
        <f t="shared" si="47"/>
        <v>1906.6408989164884</v>
      </c>
      <c r="BC98" s="16">
        <v>182.75525175583758</v>
      </c>
      <c r="BD98" s="17">
        <v>0</v>
      </c>
      <c r="BE98" s="17">
        <v>0</v>
      </c>
      <c r="BF98" s="17">
        <v>0</v>
      </c>
      <c r="BG98" s="17">
        <v>0</v>
      </c>
      <c r="BH98" s="15">
        <f t="shared" si="48"/>
        <v>182.75525175583758</v>
      </c>
      <c r="BI98" s="16">
        <v>0</v>
      </c>
      <c r="BJ98" s="17">
        <v>0</v>
      </c>
      <c r="BK98" s="17">
        <v>0</v>
      </c>
      <c r="BL98" s="17">
        <v>27.28059963769363</v>
      </c>
      <c r="BM98" s="17">
        <v>448.52926291464155</v>
      </c>
      <c r="BN98" s="15">
        <f t="shared" si="49"/>
        <v>475.80986255233518</v>
      </c>
    </row>
    <row r="99" spans="1:66" s="60" customFormat="1" ht="12.75" customHeight="1" x14ac:dyDescent="0.2">
      <c r="A99" s="14" t="s">
        <v>430</v>
      </c>
      <c r="B99" s="14" t="s">
        <v>1068</v>
      </c>
      <c r="C99" s="67" t="s">
        <v>431</v>
      </c>
      <c r="D99" s="14" t="s">
        <v>61</v>
      </c>
      <c r="E99" s="14" t="s">
        <v>39</v>
      </c>
      <c r="F99" s="14" t="s">
        <v>32</v>
      </c>
      <c r="G99" s="98">
        <f t="shared" si="30"/>
        <v>0</v>
      </c>
      <c r="H99" s="98">
        <f t="shared" si="31"/>
        <v>0</v>
      </c>
      <c r="I99" s="98">
        <f t="shared" si="32"/>
        <v>0</v>
      </c>
      <c r="J99" s="98">
        <f t="shared" si="33"/>
        <v>0</v>
      </c>
      <c r="K99" s="98">
        <f t="shared" si="34"/>
        <v>0</v>
      </c>
      <c r="L99" s="15">
        <f t="shared" si="35"/>
        <v>0</v>
      </c>
      <c r="M99" s="99">
        <v>0</v>
      </c>
      <c r="N99" s="98">
        <v>0</v>
      </c>
      <c r="O99" s="98">
        <v>0</v>
      </c>
      <c r="P99" s="98">
        <v>0</v>
      </c>
      <c r="Q99" s="98">
        <v>0</v>
      </c>
      <c r="R99" s="15">
        <f t="shared" si="36"/>
        <v>0</v>
      </c>
      <c r="S99" s="16">
        <v>0</v>
      </c>
      <c r="T99" s="17">
        <v>0</v>
      </c>
      <c r="U99" s="17">
        <v>0</v>
      </c>
      <c r="V99" s="17">
        <v>0</v>
      </c>
      <c r="W99" s="17">
        <v>0</v>
      </c>
      <c r="X99" s="15">
        <f t="shared" si="37"/>
        <v>0</v>
      </c>
      <c r="Y99" s="18">
        <f>S99*('Labour cost esc'!J$12-1)</f>
        <v>0</v>
      </c>
      <c r="Z99" s="19">
        <f>T99*('Labour cost esc'!K$12-1)</f>
        <v>0</v>
      </c>
      <c r="AA99" s="19">
        <f>U99*('Labour cost esc'!L$12-1)</f>
        <v>0</v>
      </c>
      <c r="AB99" s="19">
        <f>V99*('Labour cost esc'!M$12-1)</f>
        <v>0</v>
      </c>
      <c r="AC99" s="19">
        <f>W99*('Labour cost esc'!N$12-1)</f>
        <v>0</v>
      </c>
      <c r="AD99" s="15">
        <f t="shared" si="38"/>
        <v>0</v>
      </c>
      <c r="AE99" s="18">
        <f t="shared" si="39"/>
        <v>0</v>
      </c>
      <c r="AF99" s="19">
        <f t="shared" si="40"/>
        <v>0</v>
      </c>
      <c r="AG99" s="19">
        <f t="shared" si="41"/>
        <v>0</v>
      </c>
      <c r="AH99" s="19">
        <f t="shared" si="42"/>
        <v>0</v>
      </c>
      <c r="AI99" s="19">
        <f t="shared" si="43"/>
        <v>0</v>
      </c>
      <c r="AJ99" s="20">
        <f t="shared" si="44"/>
        <v>0</v>
      </c>
      <c r="AK99" s="98">
        <f t="shared" si="50"/>
        <v>0</v>
      </c>
      <c r="AL99" s="98">
        <f t="shared" si="51"/>
        <v>0</v>
      </c>
      <c r="AM99" s="98">
        <f t="shared" si="52"/>
        <v>0</v>
      </c>
      <c r="AN99" s="98">
        <f t="shared" si="53"/>
        <v>0</v>
      </c>
      <c r="AO99" s="98">
        <f t="shared" si="54"/>
        <v>0</v>
      </c>
      <c r="AP99" s="15">
        <f t="shared" si="45"/>
        <v>0</v>
      </c>
      <c r="AQ99" s="99">
        <v>0</v>
      </c>
      <c r="AR99" s="98">
        <v>0</v>
      </c>
      <c r="AS99" s="98">
        <v>0</v>
      </c>
      <c r="AT99" s="98">
        <v>0</v>
      </c>
      <c r="AU99" s="98">
        <v>0</v>
      </c>
      <c r="AV99" s="15">
        <f t="shared" si="46"/>
        <v>0</v>
      </c>
      <c r="AW99" s="16">
        <v>0</v>
      </c>
      <c r="AX99" s="17">
        <v>0</v>
      </c>
      <c r="AY99" s="17">
        <v>0</v>
      </c>
      <c r="AZ99" s="17">
        <v>0</v>
      </c>
      <c r="BA99" s="17">
        <v>0</v>
      </c>
      <c r="BB99" s="15">
        <f t="shared" si="47"/>
        <v>0</v>
      </c>
      <c r="BC99" s="16">
        <v>0</v>
      </c>
      <c r="BD99" s="17">
        <v>0</v>
      </c>
      <c r="BE99" s="17">
        <v>0</v>
      </c>
      <c r="BF99" s="17">
        <v>0</v>
      </c>
      <c r="BG99" s="17">
        <v>0</v>
      </c>
      <c r="BH99" s="15">
        <f t="shared" si="48"/>
        <v>0</v>
      </c>
      <c r="BI99" s="16">
        <v>-73.404406805236377</v>
      </c>
      <c r="BJ99" s="17">
        <v>0</v>
      </c>
      <c r="BK99" s="17">
        <v>0</v>
      </c>
      <c r="BL99" s="17">
        <v>0</v>
      </c>
      <c r="BM99" s="17">
        <v>0</v>
      </c>
      <c r="BN99" s="15">
        <f t="shared" si="49"/>
        <v>-73.404406805236377</v>
      </c>
    </row>
    <row r="100" spans="1:66" s="60" customFormat="1" ht="12.75" customHeight="1" x14ac:dyDescent="0.2">
      <c r="A100" s="14" t="s">
        <v>434</v>
      </c>
      <c r="B100" s="14" t="s">
        <v>1068</v>
      </c>
      <c r="C100" s="67" t="s">
        <v>435</v>
      </c>
      <c r="D100" s="14" t="s">
        <v>61</v>
      </c>
      <c r="E100" s="14" t="s">
        <v>39</v>
      </c>
      <c r="F100" s="14" t="s">
        <v>32</v>
      </c>
      <c r="G100" s="98">
        <f t="shared" si="30"/>
        <v>0</v>
      </c>
      <c r="H100" s="98">
        <f t="shared" si="31"/>
        <v>0</v>
      </c>
      <c r="I100" s="98">
        <f t="shared" si="32"/>
        <v>0</v>
      </c>
      <c r="J100" s="98">
        <f t="shared" si="33"/>
        <v>0</v>
      </c>
      <c r="K100" s="98">
        <f t="shared" si="34"/>
        <v>0</v>
      </c>
      <c r="L100" s="15">
        <f t="shared" si="35"/>
        <v>0</v>
      </c>
      <c r="M100" s="99">
        <v>0</v>
      </c>
      <c r="N100" s="98">
        <v>0</v>
      </c>
      <c r="O100" s="98">
        <v>0</v>
      </c>
      <c r="P100" s="98">
        <v>0</v>
      </c>
      <c r="Q100" s="98">
        <v>0</v>
      </c>
      <c r="R100" s="15">
        <f t="shared" si="36"/>
        <v>0</v>
      </c>
      <c r="S100" s="16">
        <v>0</v>
      </c>
      <c r="T100" s="17">
        <v>0</v>
      </c>
      <c r="U100" s="17">
        <v>0</v>
      </c>
      <c r="V100" s="17">
        <v>0</v>
      </c>
      <c r="W100" s="17">
        <v>0</v>
      </c>
      <c r="X100" s="15">
        <f t="shared" si="37"/>
        <v>0</v>
      </c>
      <c r="Y100" s="18">
        <f>S100*('Labour cost esc'!J$12-1)</f>
        <v>0</v>
      </c>
      <c r="Z100" s="19">
        <f>T100*('Labour cost esc'!K$12-1)</f>
        <v>0</v>
      </c>
      <c r="AA100" s="19">
        <f>U100*('Labour cost esc'!L$12-1)</f>
        <v>0</v>
      </c>
      <c r="AB100" s="19">
        <f>V100*('Labour cost esc'!M$12-1)</f>
        <v>0</v>
      </c>
      <c r="AC100" s="19">
        <f>W100*('Labour cost esc'!N$12-1)</f>
        <v>0</v>
      </c>
      <c r="AD100" s="15">
        <f t="shared" si="38"/>
        <v>0</v>
      </c>
      <c r="AE100" s="18">
        <f t="shared" si="39"/>
        <v>0</v>
      </c>
      <c r="AF100" s="19">
        <f t="shared" si="40"/>
        <v>0</v>
      </c>
      <c r="AG100" s="19">
        <f t="shared" si="41"/>
        <v>0</v>
      </c>
      <c r="AH100" s="19">
        <f t="shared" si="42"/>
        <v>0</v>
      </c>
      <c r="AI100" s="19">
        <f t="shared" si="43"/>
        <v>0</v>
      </c>
      <c r="AJ100" s="20">
        <f t="shared" si="44"/>
        <v>0</v>
      </c>
      <c r="AK100" s="98">
        <f t="shared" si="50"/>
        <v>0</v>
      </c>
      <c r="AL100" s="98">
        <f t="shared" si="51"/>
        <v>0</v>
      </c>
      <c r="AM100" s="98">
        <f t="shared" si="52"/>
        <v>0</v>
      </c>
      <c r="AN100" s="98">
        <f t="shared" si="53"/>
        <v>0</v>
      </c>
      <c r="AO100" s="98">
        <f t="shared" si="54"/>
        <v>0</v>
      </c>
      <c r="AP100" s="15">
        <f t="shared" si="45"/>
        <v>0</v>
      </c>
      <c r="AQ100" s="99">
        <v>0</v>
      </c>
      <c r="AR100" s="98">
        <v>0</v>
      </c>
      <c r="AS100" s="98">
        <v>0</v>
      </c>
      <c r="AT100" s="98">
        <v>0</v>
      </c>
      <c r="AU100" s="98">
        <v>0</v>
      </c>
      <c r="AV100" s="15">
        <f t="shared" si="46"/>
        <v>0</v>
      </c>
      <c r="AW100" s="16">
        <v>-44.46602998441881</v>
      </c>
      <c r="AX100" s="17">
        <v>0</v>
      </c>
      <c r="AY100" s="17">
        <v>0</v>
      </c>
      <c r="AZ100" s="17">
        <v>0</v>
      </c>
      <c r="BA100" s="17">
        <v>0</v>
      </c>
      <c r="BB100" s="15">
        <f t="shared" si="47"/>
        <v>-44.46602998441881</v>
      </c>
      <c r="BC100" s="16">
        <v>0</v>
      </c>
      <c r="BD100" s="17">
        <v>0</v>
      </c>
      <c r="BE100" s="17">
        <v>0</v>
      </c>
      <c r="BF100" s="17">
        <v>0</v>
      </c>
      <c r="BG100" s="17">
        <v>0</v>
      </c>
      <c r="BH100" s="15">
        <f t="shared" si="48"/>
        <v>0</v>
      </c>
      <c r="BI100" s="16">
        <v>185.86034759716367</v>
      </c>
      <c r="BJ100" s="17">
        <v>0</v>
      </c>
      <c r="BK100" s="17">
        <v>0</v>
      </c>
      <c r="BL100" s="17">
        <v>0</v>
      </c>
      <c r="BM100" s="17">
        <v>482.56147732945374</v>
      </c>
      <c r="BN100" s="15">
        <f t="shared" si="49"/>
        <v>668.42182492661743</v>
      </c>
    </row>
    <row r="101" spans="1:66" s="60" customFormat="1" ht="12.75" customHeight="1" x14ac:dyDescent="0.2">
      <c r="A101" s="14" t="s">
        <v>436</v>
      </c>
      <c r="B101" s="14" t="s">
        <v>1068</v>
      </c>
      <c r="C101" s="67" t="s">
        <v>437</v>
      </c>
      <c r="D101" s="14" t="s">
        <v>61</v>
      </c>
      <c r="E101" s="14" t="s">
        <v>68</v>
      </c>
      <c r="F101" s="14" t="s">
        <v>32</v>
      </c>
      <c r="G101" s="98">
        <f t="shared" si="30"/>
        <v>0</v>
      </c>
      <c r="H101" s="98">
        <f t="shared" si="31"/>
        <v>0</v>
      </c>
      <c r="I101" s="98">
        <f t="shared" si="32"/>
        <v>0</v>
      </c>
      <c r="J101" s="98">
        <f t="shared" si="33"/>
        <v>0</v>
      </c>
      <c r="K101" s="98">
        <f t="shared" si="34"/>
        <v>0</v>
      </c>
      <c r="L101" s="15">
        <f t="shared" si="35"/>
        <v>0</v>
      </c>
      <c r="M101" s="99">
        <v>0</v>
      </c>
      <c r="N101" s="98">
        <v>0</v>
      </c>
      <c r="O101" s="98">
        <v>0</v>
      </c>
      <c r="P101" s="98">
        <v>0</v>
      </c>
      <c r="Q101" s="98">
        <v>0</v>
      </c>
      <c r="R101" s="15">
        <f t="shared" si="36"/>
        <v>0</v>
      </c>
      <c r="S101" s="16">
        <v>0</v>
      </c>
      <c r="T101" s="17">
        <v>0</v>
      </c>
      <c r="U101" s="17">
        <v>0</v>
      </c>
      <c r="V101" s="17">
        <v>0</v>
      </c>
      <c r="W101" s="17">
        <v>0</v>
      </c>
      <c r="X101" s="15">
        <f t="shared" si="37"/>
        <v>0</v>
      </c>
      <c r="Y101" s="18">
        <f>S101*('Labour cost esc'!J$12-1)</f>
        <v>0</v>
      </c>
      <c r="Z101" s="19">
        <f>T101*('Labour cost esc'!K$12-1)</f>
        <v>0</v>
      </c>
      <c r="AA101" s="19">
        <f>U101*('Labour cost esc'!L$12-1)</f>
        <v>0</v>
      </c>
      <c r="AB101" s="19">
        <f>V101*('Labour cost esc'!M$12-1)</f>
        <v>0</v>
      </c>
      <c r="AC101" s="19">
        <f>W101*('Labour cost esc'!N$12-1)</f>
        <v>0</v>
      </c>
      <c r="AD101" s="15">
        <f t="shared" si="38"/>
        <v>0</v>
      </c>
      <c r="AE101" s="18">
        <f t="shared" si="39"/>
        <v>0</v>
      </c>
      <c r="AF101" s="19">
        <f t="shared" si="40"/>
        <v>0</v>
      </c>
      <c r="AG101" s="19">
        <f t="shared" si="41"/>
        <v>0</v>
      </c>
      <c r="AH101" s="19">
        <f t="shared" si="42"/>
        <v>0</v>
      </c>
      <c r="AI101" s="19">
        <f t="shared" si="43"/>
        <v>0</v>
      </c>
      <c r="AJ101" s="20">
        <f t="shared" si="44"/>
        <v>0</v>
      </c>
      <c r="AK101" s="98">
        <f t="shared" si="50"/>
        <v>0</v>
      </c>
      <c r="AL101" s="98">
        <f t="shared" si="51"/>
        <v>0</v>
      </c>
      <c r="AM101" s="98">
        <f t="shared" si="52"/>
        <v>0</v>
      </c>
      <c r="AN101" s="98">
        <f t="shared" si="53"/>
        <v>0</v>
      </c>
      <c r="AO101" s="98">
        <f t="shared" si="54"/>
        <v>0</v>
      </c>
      <c r="AP101" s="15">
        <f t="shared" si="45"/>
        <v>0</v>
      </c>
      <c r="AQ101" s="99">
        <v>0</v>
      </c>
      <c r="AR101" s="98">
        <v>0</v>
      </c>
      <c r="AS101" s="98">
        <v>0</v>
      </c>
      <c r="AT101" s="98">
        <v>0</v>
      </c>
      <c r="AU101" s="98">
        <v>0</v>
      </c>
      <c r="AV101" s="15">
        <f t="shared" si="46"/>
        <v>0</v>
      </c>
      <c r="AW101" s="16">
        <v>0</v>
      </c>
      <c r="AX101" s="17">
        <v>0</v>
      </c>
      <c r="AY101" s="17">
        <v>0</v>
      </c>
      <c r="AZ101" s="17">
        <v>0</v>
      </c>
      <c r="BA101" s="17">
        <v>0</v>
      </c>
      <c r="BB101" s="15">
        <f t="shared" si="47"/>
        <v>0</v>
      </c>
      <c r="BC101" s="16">
        <v>0</v>
      </c>
      <c r="BD101" s="17">
        <v>0</v>
      </c>
      <c r="BE101" s="17">
        <v>0</v>
      </c>
      <c r="BF101" s="17">
        <v>0</v>
      </c>
      <c r="BG101" s="17">
        <v>0</v>
      </c>
      <c r="BH101" s="15">
        <f t="shared" si="48"/>
        <v>0</v>
      </c>
      <c r="BI101" s="16">
        <v>234.811382409</v>
      </c>
      <c r="BJ101" s="17">
        <v>223.55743739796611</v>
      </c>
      <c r="BK101" s="17">
        <v>121.00496086948293</v>
      </c>
      <c r="BL101" s="17">
        <v>0</v>
      </c>
      <c r="BM101" s="17">
        <v>0</v>
      </c>
      <c r="BN101" s="15">
        <f t="shared" si="49"/>
        <v>579.37378067644909</v>
      </c>
    </row>
    <row r="102" spans="1:66" s="60" customFormat="1" ht="12.75" customHeight="1" x14ac:dyDescent="0.2">
      <c r="A102" s="14" t="s">
        <v>438</v>
      </c>
      <c r="B102" s="14" t="s">
        <v>1068</v>
      </c>
      <c r="C102" s="67" t="s">
        <v>439</v>
      </c>
      <c r="D102" s="14" t="s">
        <v>61</v>
      </c>
      <c r="E102" s="14" t="s">
        <v>68</v>
      </c>
      <c r="F102" s="14" t="s">
        <v>32</v>
      </c>
      <c r="G102" s="98">
        <f t="shared" si="30"/>
        <v>0</v>
      </c>
      <c r="H102" s="98">
        <f t="shared" si="31"/>
        <v>0</v>
      </c>
      <c r="I102" s="98">
        <f t="shared" si="32"/>
        <v>0</v>
      </c>
      <c r="J102" s="98">
        <f t="shared" si="33"/>
        <v>0</v>
      </c>
      <c r="K102" s="98">
        <f t="shared" si="34"/>
        <v>0</v>
      </c>
      <c r="L102" s="15">
        <f t="shared" si="35"/>
        <v>0</v>
      </c>
      <c r="M102" s="99">
        <v>0</v>
      </c>
      <c r="N102" s="98">
        <v>0</v>
      </c>
      <c r="O102" s="98">
        <v>0</v>
      </c>
      <c r="P102" s="98">
        <v>0</v>
      </c>
      <c r="Q102" s="98">
        <v>0</v>
      </c>
      <c r="R102" s="15">
        <f t="shared" si="36"/>
        <v>0</v>
      </c>
      <c r="S102" s="16">
        <v>0</v>
      </c>
      <c r="T102" s="17">
        <v>0</v>
      </c>
      <c r="U102" s="17">
        <v>0</v>
      </c>
      <c r="V102" s="17">
        <v>0</v>
      </c>
      <c r="W102" s="17">
        <v>0</v>
      </c>
      <c r="X102" s="15">
        <f t="shared" si="37"/>
        <v>0</v>
      </c>
      <c r="Y102" s="18">
        <f>S102*('Labour cost esc'!J$12-1)</f>
        <v>0</v>
      </c>
      <c r="Z102" s="19">
        <f>T102*('Labour cost esc'!K$12-1)</f>
        <v>0</v>
      </c>
      <c r="AA102" s="19">
        <f>U102*('Labour cost esc'!L$12-1)</f>
        <v>0</v>
      </c>
      <c r="AB102" s="19">
        <f>V102*('Labour cost esc'!M$12-1)</f>
        <v>0</v>
      </c>
      <c r="AC102" s="19">
        <f>W102*('Labour cost esc'!N$12-1)</f>
        <v>0</v>
      </c>
      <c r="AD102" s="15">
        <f t="shared" si="38"/>
        <v>0</v>
      </c>
      <c r="AE102" s="18">
        <f t="shared" si="39"/>
        <v>0</v>
      </c>
      <c r="AF102" s="19">
        <f t="shared" si="40"/>
        <v>0</v>
      </c>
      <c r="AG102" s="19">
        <f t="shared" si="41"/>
        <v>0</v>
      </c>
      <c r="AH102" s="19">
        <f t="shared" si="42"/>
        <v>0</v>
      </c>
      <c r="AI102" s="19">
        <f t="shared" si="43"/>
        <v>0</v>
      </c>
      <c r="AJ102" s="20">
        <f t="shared" si="44"/>
        <v>0</v>
      </c>
      <c r="AK102" s="98">
        <f t="shared" si="50"/>
        <v>0</v>
      </c>
      <c r="AL102" s="98">
        <f t="shared" si="51"/>
        <v>0</v>
      </c>
      <c r="AM102" s="98">
        <f t="shared" si="52"/>
        <v>0</v>
      </c>
      <c r="AN102" s="98">
        <f t="shared" si="53"/>
        <v>0</v>
      </c>
      <c r="AO102" s="98">
        <f t="shared" si="54"/>
        <v>0</v>
      </c>
      <c r="AP102" s="15">
        <f t="shared" si="45"/>
        <v>0</v>
      </c>
      <c r="AQ102" s="99">
        <v>0</v>
      </c>
      <c r="AR102" s="98">
        <v>0</v>
      </c>
      <c r="AS102" s="98">
        <v>0</v>
      </c>
      <c r="AT102" s="98">
        <v>0</v>
      </c>
      <c r="AU102" s="98">
        <v>0</v>
      </c>
      <c r="AV102" s="15">
        <f t="shared" si="46"/>
        <v>0</v>
      </c>
      <c r="AW102" s="16">
        <v>0</v>
      </c>
      <c r="AX102" s="17">
        <v>0</v>
      </c>
      <c r="AY102" s="17">
        <v>0</v>
      </c>
      <c r="AZ102" s="17">
        <v>0</v>
      </c>
      <c r="BA102" s="17">
        <v>0</v>
      </c>
      <c r="BB102" s="15">
        <f t="shared" si="47"/>
        <v>0</v>
      </c>
      <c r="BC102" s="16">
        <v>0</v>
      </c>
      <c r="BD102" s="17">
        <v>0</v>
      </c>
      <c r="BE102" s="17">
        <v>0</v>
      </c>
      <c r="BF102" s="17">
        <v>0</v>
      </c>
      <c r="BG102" s="17">
        <v>0</v>
      </c>
      <c r="BH102" s="15">
        <f t="shared" si="48"/>
        <v>0</v>
      </c>
      <c r="BI102" s="16">
        <v>7.788025554545456</v>
      </c>
      <c r="BJ102" s="17">
        <v>104.17989999355933</v>
      </c>
      <c r="BK102" s="17">
        <v>0</v>
      </c>
      <c r="BL102" s="17">
        <v>0</v>
      </c>
      <c r="BM102" s="17">
        <v>0</v>
      </c>
      <c r="BN102" s="15">
        <f t="shared" si="49"/>
        <v>111.96792554810479</v>
      </c>
    </row>
    <row r="103" spans="1:66" s="60" customFormat="1" ht="12.75" customHeight="1" x14ac:dyDescent="0.2">
      <c r="A103" s="14" t="s">
        <v>440</v>
      </c>
      <c r="B103" s="14" t="s">
        <v>1068</v>
      </c>
      <c r="C103" s="67" t="s">
        <v>441</v>
      </c>
      <c r="D103" s="14" t="s">
        <v>61</v>
      </c>
      <c r="E103" s="14" t="s">
        <v>68</v>
      </c>
      <c r="F103" s="14" t="s">
        <v>32</v>
      </c>
      <c r="G103" s="98">
        <f t="shared" si="30"/>
        <v>0</v>
      </c>
      <c r="H103" s="98">
        <f t="shared" si="31"/>
        <v>0</v>
      </c>
      <c r="I103" s="98">
        <f t="shared" si="32"/>
        <v>0</v>
      </c>
      <c r="J103" s="98">
        <f t="shared" si="33"/>
        <v>0</v>
      </c>
      <c r="K103" s="98">
        <f t="shared" si="34"/>
        <v>0</v>
      </c>
      <c r="L103" s="15">
        <f t="shared" si="35"/>
        <v>0</v>
      </c>
      <c r="M103" s="99">
        <v>0</v>
      </c>
      <c r="N103" s="98">
        <v>0</v>
      </c>
      <c r="O103" s="98">
        <v>0</v>
      </c>
      <c r="P103" s="98">
        <v>0</v>
      </c>
      <c r="Q103" s="98">
        <v>0</v>
      </c>
      <c r="R103" s="15">
        <f t="shared" si="36"/>
        <v>0</v>
      </c>
      <c r="S103" s="16">
        <v>0</v>
      </c>
      <c r="T103" s="17">
        <v>0</v>
      </c>
      <c r="U103" s="17">
        <v>0</v>
      </c>
      <c r="V103" s="17">
        <v>0</v>
      </c>
      <c r="W103" s="17">
        <v>0</v>
      </c>
      <c r="X103" s="15">
        <f t="shared" si="37"/>
        <v>0</v>
      </c>
      <c r="Y103" s="18">
        <f>S103*('Labour cost esc'!J$12-1)</f>
        <v>0</v>
      </c>
      <c r="Z103" s="19">
        <f>T103*('Labour cost esc'!K$12-1)</f>
        <v>0</v>
      </c>
      <c r="AA103" s="19">
        <f>U103*('Labour cost esc'!L$12-1)</f>
        <v>0</v>
      </c>
      <c r="AB103" s="19">
        <f>V103*('Labour cost esc'!M$12-1)</f>
        <v>0</v>
      </c>
      <c r="AC103" s="19">
        <f>W103*('Labour cost esc'!N$12-1)</f>
        <v>0</v>
      </c>
      <c r="AD103" s="15">
        <f t="shared" si="38"/>
        <v>0</v>
      </c>
      <c r="AE103" s="18">
        <f t="shared" si="39"/>
        <v>0</v>
      </c>
      <c r="AF103" s="19">
        <f t="shared" si="40"/>
        <v>0</v>
      </c>
      <c r="AG103" s="19">
        <f t="shared" si="41"/>
        <v>0</v>
      </c>
      <c r="AH103" s="19">
        <f t="shared" si="42"/>
        <v>0</v>
      </c>
      <c r="AI103" s="19">
        <f t="shared" si="43"/>
        <v>0</v>
      </c>
      <c r="AJ103" s="20">
        <f t="shared" si="44"/>
        <v>0</v>
      </c>
      <c r="AK103" s="98">
        <f t="shared" si="50"/>
        <v>0</v>
      </c>
      <c r="AL103" s="98">
        <f t="shared" si="51"/>
        <v>0</v>
      </c>
      <c r="AM103" s="98">
        <f t="shared" si="52"/>
        <v>0</v>
      </c>
      <c r="AN103" s="98">
        <f t="shared" si="53"/>
        <v>0</v>
      </c>
      <c r="AO103" s="98">
        <f t="shared" si="54"/>
        <v>0</v>
      </c>
      <c r="AP103" s="15">
        <f t="shared" si="45"/>
        <v>0</v>
      </c>
      <c r="AQ103" s="99">
        <v>0</v>
      </c>
      <c r="AR103" s="98">
        <v>0</v>
      </c>
      <c r="AS103" s="98">
        <v>0</v>
      </c>
      <c r="AT103" s="98">
        <v>0</v>
      </c>
      <c r="AU103" s="98">
        <v>0</v>
      </c>
      <c r="AV103" s="15">
        <f t="shared" si="46"/>
        <v>0</v>
      </c>
      <c r="AW103" s="16">
        <v>0</v>
      </c>
      <c r="AX103" s="17">
        <v>0</v>
      </c>
      <c r="AY103" s="17">
        <v>0</v>
      </c>
      <c r="AZ103" s="17">
        <v>0</v>
      </c>
      <c r="BA103" s="17">
        <v>0</v>
      </c>
      <c r="BB103" s="15">
        <f t="shared" si="47"/>
        <v>0</v>
      </c>
      <c r="BC103" s="16">
        <v>0</v>
      </c>
      <c r="BD103" s="17">
        <v>0</v>
      </c>
      <c r="BE103" s="17">
        <v>0</v>
      </c>
      <c r="BF103" s="17">
        <v>0</v>
      </c>
      <c r="BG103" s="17">
        <v>0</v>
      </c>
      <c r="BH103" s="15">
        <f t="shared" si="48"/>
        <v>0</v>
      </c>
      <c r="BI103" s="16">
        <v>5.1069644345454552</v>
      </c>
      <c r="BJ103" s="17">
        <v>112.94901722440676</v>
      </c>
      <c r="BK103" s="17">
        <v>0</v>
      </c>
      <c r="BL103" s="17">
        <v>0</v>
      </c>
      <c r="BM103" s="17">
        <v>0</v>
      </c>
      <c r="BN103" s="15">
        <f t="shared" si="49"/>
        <v>118.05598165895222</v>
      </c>
    </row>
    <row r="104" spans="1:66" s="60" customFormat="1" ht="12.75" customHeight="1" x14ac:dyDescent="0.2">
      <c r="A104" s="14" t="s">
        <v>442</v>
      </c>
      <c r="B104" s="14" t="s">
        <v>1068</v>
      </c>
      <c r="C104" s="67" t="s">
        <v>443</v>
      </c>
      <c r="D104" s="14" t="s">
        <v>61</v>
      </c>
      <c r="E104" s="14" t="s">
        <v>39</v>
      </c>
      <c r="F104" s="14" t="s">
        <v>37</v>
      </c>
      <c r="G104" s="98">
        <f t="shared" si="30"/>
        <v>0</v>
      </c>
      <c r="H104" s="98">
        <f t="shared" si="31"/>
        <v>0</v>
      </c>
      <c r="I104" s="98">
        <f t="shared" si="32"/>
        <v>0</v>
      </c>
      <c r="J104" s="98">
        <f t="shared" si="33"/>
        <v>0</v>
      </c>
      <c r="K104" s="98">
        <f t="shared" si="34"/>
        <v>0</v>
      </c>
      <c r="L104" s="15">
        <f t="shared" si="35"/>
        <v>0</v>
      </c>
      <c r="M104" s="99">
        <v>0</v>
      </c>
      <c r="N104" s="98">
        <v>0</v>
      </c>
      <c r="O104" s="98">
        <v>0</v>
      </c>
      <c r="P104" s="98">
        <v>0</v>
      </c>
      <c r="Q104" s="98">
        <v>0</v>
      </c>
      <c r="R104" s="15">
        <f t="shared" si="36"/>
        <v>0</v>
      </c>
      <c r="S104" s="16">
        <v>0</v>
      </c>
      <c r="T104" s="17">
        <v>0</v>
      </c>
      <c r="U104" s="17">
        <v>0</v>
      </c>
      <c r="V104" s="17">
        <v>0</v>
      </c>
      <c r="W104" s="17">
        <v>0</v>
      </c>
      <c r="X104" s="15">
        <f t="shared" si="37"/>
        <v>0</v>
      </c>
      <c r="Y104" s="18">
        <f>S104*('Labour cost esc'!J$12-1)</f>
        <v>0</v>
      </c>
      <c r="Z104" s="19">
        <f>T104*('Labour cost esc'!K$12-1)</f>
        <v>0</v>
      </c>
      <c r="AA104" s="19">
        <f>U104*('Labour cost esc'!L$12-1)</f>
        <v>0</v>
      </c>
      <c r="AB104" s="19">
        <f>V104*('Labour cost esc'!M$12-1)</f>
        <v>0</v>
      </c>
      <c r="AC104" s="19">
        <f>W104*('Labour cost esc'!N$12-1)</f>
        <v>0</v>
      </c>
      <c r="AD104" s="15">
        <f t="shared" si="38"/>
        <v>0</v>
      </c>
      <c r="AE104" s="18">
        <f t="shared" si="39"/>
        <v>0</v>
      </c>
      <c r="AF104" s="19">
        <f t="shared" si="40"/>
        <v>0</v>
      </c>
      <c r="AG104" s="19">
        <f t="shared" si="41"/>
        <v>0</v>
      </c>
      <c r="AH104" s="19">
        <f t="shared" si="42"/>
        <v>0</v>
      </c>
      <c r="AI104" s="19">
        <f t="shared" si="43"/>
        <v>0</v>
      </c>
      <c r="AJ104" s="20">
        <f t="shared" si="44"/>
        <v>0</v>
      </c>
      <c r="AK104" s="98">
        <f t="shared" si="50"/>
        <v>0</v>
      </c>
      <c r="AL104" s="98">
        <f t="shared" si="51"/>
        <v>0</v>
      </c>
      <c r="AM104" s="98">
        <f t="shared" si="52"/>
        <v>0</v>
      </c>
      <c r="AN104" s="98">
        <f t="shared" si="53"/>
        <v>0</v>
      </c>
      <c r="AO104" s="98">
        <f t="shared" si="54"/>
        <v>0</v>
      </c>
      <c r="AP104" s="15">
        <f t="shared" si="45"/>
        <v>0</v>
      </c>
      <c r="AQ104" s="99">
        <v>0</v>
      </c>
      <c r="AR104" s="98">
        <v>0</v>
      </c>
      <c r="AS104" s="98">
        <v>0</v>
      </c>
      <c r="AT104" s="98">
        <v>0</v>
      </c>
      <c r="AU104" s="98">
        <v>0</v>
      </c>
      <c r="AV104" s="15">
        <f t="shared" si="46"/>
        <v>0</v>
      </c>
      <c r="AW104" s="16">
        <v>0</v>
      </c>
      <c r="AX104" s="17">
        <v>0</v>
      </c>
      <c r="AY104" s="17">
        <v>0</v>
      </c>
      <c r="AZ104" s="17">
        <v>0</v>
      </c>
      <c r="BA104" s="17">
        <v>0</v>
      </c>
      <c r="BB104" s="15">
        <f t="shared" si="47"/>
        <v>0</v>
      </c>
      <c r="BC104" s="16">
        <v>0</v>
      </c>
      <c r="BD104" s="17">
        <v>0</v>
      </c>
      <c r="BE104" s="17">
        <v>0</v>
      </c>
      <c r="BF104" s="17">
        <v>0</v>
      </c>
      <c r="BG104" s="17">
        <v>0</v>
      </c>
      <c r="BH104" s="15">
        <f t="shared" si="48"/>
        <v>0</v>
      </c>
      <c r="BI104" s="16">
        <v>0</v>
      </c>
      <c r="BJ104" s="17">
        <v>129.27670585322036</v>
      </c>
      <c r="BK104" s="17">
        <v>109.79047598292725</v>
      </c>
      <c r="BL104" s="17">
        <v>146.17917829068847</v>
      </c>
      <c r="BM104" s="17">
        <v>-1.039676098515359</v>
      </c>
      <c r="BN104" s="15">
        <f t="shared" si="49"/>
        <v>384.20668402832069</v>
      </c>
    </row>
    <row r="105" spans="1:66" s="60" customFormat="1" ht="12.75" customHeight="1" x14ac:dyDescent="0.2">
      <c r="A105" s="14" t="s">
        <v>444</v>
      </c>
      <c r="B105" s="14" t="s">
        <v>1068</v>
      </c>
      <c r="C105" s="67" t="s">
        <v>445</v>
      </c>
      <c r="D105" s="14" t="s">
        <v>61</v>
      </c>
      <c r="E105" s="14" t="s">
        <v>68</v>
      </c>
      <c r="F105" s="14" t="s">
        <v>32</v>
      </c>
      <c r="G105" s="98">
        <f t="shared" si="30"/>
        <v>0</v>
      </c>
      <c r="H105" s="98">
        <f t="shared" si="31"/>
        <v>0</v>
      </c>
      <c r="I105" s="98">
        <f t="shared" si="32"/>
        <v>0</v>
      </c>
      <c r="J105" s="98">
        <f t="shared" si="33"/>
        <v>0</v>
      </c>
      <c r="K105" s="98">
        <f t="shared" si="34"/>
        <v>0</v>
      </c>
      <c r="L105" s="15">
        <f t="shared" si="35"/>
        <v>0</v>
      </c>
      <c r="M105" s="99">
        <v>0</v>
      </c>
      <c r="N105" s="98">
        <v>0</v>
      </c>
      <c r="O105" s="98">
        <v>0</v>
      </c>
      <c r="P105" s="98">
        <v>0</v>
      </c>
      <c r="Q105" s="98">
        <v>0</v>
      </c>
      <c r="R105" s="15">
        <f t="shared" si="36"/>
        <v>0</v>
      </c>
      <c r="S105" s="16">
        <v>0</v>
      </c>
      <c r="T105" s="17">
        <v>0</v>
      </c>
      <c r="U105" s="17">
        <v>0</v>
      </c>
      <c r="V105" s="17">
        <v>0</v>
      </c>
      <c r="W105" s="17">
        <v>0</v>
      </c>
      <c r="X105" s="15">
        <f t="shared" si="37"/>
        <v>0</v>
      </c>
      <c r="Y105" s="18">
        <f>S105*('Labour cost esc'!J$12-1)</f>
        <v>0</v>
      </c>
      <c r="Z105" s="19">
        <f>T105*('Labour cost esc'!K$12-1)</f>
        <v>0</v>
      </c>
      <c r="AA105" s="19">
        <f>U105*('Labour cost esc'!L$12-1)</f>
        <v>0</v>
      </c>
      <c r="AB105" s="19">
        <f>V105*('Labour cost esc'!M$12-1)</f>
        <v>0</v>
      </c>
      <c r="AC105" s="19">
        <f>W105*('Labour cost esc'!N$12-1)</f>
        <v>0</v>
      </c>
      <c r="AD105" s="15">
        <f t="shared" si="38"/>
        <v>0</v>
      </c>
      <c r="AE105" s="18">
        <f t="shared" si="39"/>
        <v>0</v>
      </c>
      <c r="AF105" s="19">
        <f t="shared" si="40"/>
        <v>0</v>
      </c>
      <c r="AG105" s="19">
        <f t="shared" si="41"/>
        <v>0</v>
      </c>
      <c r="AH105" s="19">
        <f t="shared" si="42"/>
        <v>0</v>
      </c>
      <c r="AI105" s="19">
        <f t="shared" si="43"/>
        <v>0</v>
      </c>
      <c r="AJ105" s="20">
        <f t="shared" si="44"/>
        <v>0</v>
      </c>
      <c r="AK105" s="98">
        <f t="shared" si="50"/>
        <v>0</v>
      </c>
      <c r="AL105" s="98">
        <f t="shared" si="51"/>
        <v>0</v>
      </c>
      <c r="AM105" s="98">
        <f t="shared" si="52"/>
        <v>0</v>
      </c>
      <c r="AN105" s="98">
        <f t="shared" si="53"/>
        <v>0</v>
      </c>
      <c r="AO105" s="98">
        <f t="shared" si="54"/>
        <v>0</v>
      </c>
      <c r="AP105" s="15">
        <f t="shared" si="45"/>
        <v>0</v>
      </c>
      <c r="AQ105" s="99">
        <v>0</v>
      </c>
      <c r="AR105" s="98">
        <v>0</v>
      </c>
      <c r="AS105" s="98">
        <v>0</v>
      </c>
      <c r="AT105" s="98">
        <v>0</v>
      </c>
      <c r="AU105" s="98">
        <v>0</v>
      </c>
      <c r="AV105" s="15">
        <f t="shared" si="46"/>
        <v>0</v>
      </c>
      <c r="AW105" s="16">
        <v>0</v>
      </c>
      <c r="AX105" s="17">
        <v>0</v>
      </c>
      <c r="AY105" s="17">
        <v>0</v>
      </c>
      <c r="AZ105" s="17">
        <v>0</v>
      </c>
      <c r="BA105" s="17">
        <v>0</v>
      </c>
      <c r="BB105" s="15">
        <f t="shared" si="47"/>
        <v>0</v>
      </c>
      <c r="BC105" s="16">
        <v>0</v>
      </c>
      <c r="BD105" s="17">
        <v>0</v>
      </c>
      <c r="BE105" s="17">
        <v>0</v>
      </c>
      <c r="BF105" s="17">
        <v>0</v>
      </c>
      <c r="BG105" s="17">
        <v>0</v>
      </c>
      <c r="BH105" s="15">
        <f t="shared" si="48"/>
        <v>0</v>
      </c>
      <c r="BI105" s="16">
        <v>0</v>
      </c>
      <c r="BJ105" s="17">
        <v>0</v>
      </c>
      <c r="BK105" s="17">
        <v>103.02305828624014</v>
      </c>
      <c r="BL105" s="17">
        <v>10.540791565404474</v>
      </c>
      <c r="BM105" s="17">
        <v>0</v>
      </c>
      <c r="BN105" s="15">
        <f t="shared" si="49"/>
        <v>113.56384985164462</v>
      </c>
    </row>
    <row r="106" spans="1:66" s="60" customFormat="1" ht="12.75" customHeight="1" x14ac:dyDescent="0.2">
      <c r="A106" s="14" t="s">
        <v>446</v>
      </c>
      <c r="B106" s="14" t="s">
        <v>1068</v>
      </c>
      <c r="C106" s="67" t="s">
        <v>447</v>
      </c>
      <c r="D106" s="14" t="s">
        <v>61</v>
      </c>
      <c r="E106" s="14" t="s">
        <v>34</v>
      </c>
      <c r="F106" s="14" t="s">
        <v>32</v>
      </c>
      <c r="G106" s="98">
        <f t="shared" si="30"/>
        <v>0</v>
      </c>
      <c r="H106" s="98">
        <f t="shared" si="31"/>
        <v>0</v>
      </c>
      <c r="I106" s="98">
        <f t="shared" si="32"/>
        <v>0</v>
      </c>
      <c r="J106" s="98">
        <f t="shared" si="33"/>
        <v>0</v>
      </c>
      <c r="K106" s="98">
        <f t="shared" si="34"/>
        <v>0</v>
      </c>
      <c r="L106" s="15">
        <f t="shared" si="35"/>
        <v>0</v>
      </c>
      <c r="M106" s="99">
        <v>0</v>
      </c>
      <c r="N106" s="98">
        <v>0</v>
      </c>
      <c r="O106" s="98">
        <v>0</v>
      </c>
      <c r="P106" s="98">
        <v>0</v>
      </c>
      <c r="Q106" s="98">
        <v>0</v>
      </c>
      <c r="R106" s="15">
        <f t="shared" si="36"/>
        <v>0</v>
      </c>
      <c r="S106" s="16">
        <v>0</v>
      </c>
      <c r="T106" s="17">
        <v>0</v>
      </c>
      <c r="U106" s="17">
        <v>0</v>
      </c>
      <c r="V106" s="17">
        <v>0</v>
      </c>
      <c r="W106" s="17">
        <v>0</v>
      </c>
      <c r="X106" s="15">
        <f t="shared" si="37"/>
        <v>0</v>
      </c>
      <c r="Y106" s="18">
        <f>S106*('Labour cost esc'!J$12-1)</f>
        <v>0</v>
      </c>
      <c r="Z106" s="19">
        <f>T106*('Labour cost esc'!K$12-1)</f>
        <v>0</v>
      </c>
      <c r="AA106" s="19">
        <f>U106*('Labour cost esc'!L$12-1)</f>
        <v>0</v>
      </c>
      <c r="AB106" s="19">
        <f>V106*('Labour cost esc'!M$12-1)</f>
        <v>0</v>
      </c>
      <c r="AC106" s="19">
        <f>W106*('Labour cost esc'!N$12-1)</f>
        <v>0</v>
      </c>
      <c r="AD106" s="15">
        <f t="shared" si="38"/>
        <v>0</v>
      </c>
      <c r="AE106" s="18">
        <f t="shared" si="39"/>
        <v>0</v>
      </c>
      <c r="AF106" s="19">
        <f t="shared" si="40"/>
        <v>0</v>
      </c>
      <c r="AG106" s="19">
        <f t="shared" si="41"/>
        <v>0</v>
      </c>
      <c r="AH106" s="19">
        <f t="shared" si="42"/>
        <v>0</v>
      </c>
      <c r="AI106" s="19">
        <f t="shared" si="43"/>
        <v>0</v>
      </c>
      <c r="AJ106" s="20">
        <f t="shared" si="44"/>
        <v>0</v>
      </c>
      <c r="AK106" s="98">
        <f t="shared" si="50"/>
        <v>0</v>
      </c>
      <c r="AL106" s="98">
        <f t="shared" si="51"/>
        <v>0</v>
      </c>
      <c r="AM106" s="98">
        <f t="shared" si="52"/>
        <v>0</v>
      </c>
      <c r="AN106" s="98">
        <f t="shared" si="53"/>
        <v>0</v>
      </c>
      <c r="AO106" s="98">
        <f t="shared" si="54"/>
        <v>0</v>
      </c>
      <c r="AP106" s="15">
        <f t="shared" si="45"/>
        <v>0</v>
      </c>
      <c r="AQ106" s="99">
        <v>0</v>
      </c>
      <c r="AR106" s="98">
        <v>0</v>
      </c>
      <c r="AS106" s="98">
        <v>0</v>
      </c>
      <c r="AT106" s="98">
        <v>0</v>
      </c>
      <c r="AU106" s="98">
        <v>0</v>
      </c>
      <c r="AV106" s="15">
        <f t="shared" si="46"/>
        <v>0</v>
      </c>
      <c r="AW106" s="16">
        <v>0</v>
      </c>
      <c r="AX106" s="17">
        <v>0</v>
      </c>
      <c r="AY106" s="17">
        <v>0</v>
      </c>
      <c r="AZ106" s="17">
        <v>0</v>
      </c>
      <c r="BA106" s="17">
        <v>0</v>
      </c>
      <c r="BB106" s="15">
        <f t="shared" si="47"/>
        <v>0</v>
      </c>
      <c r="BC106" s="16">
        <v>0</v>
      </c>
      <c r="BD106" s="17">
        <v>0</v>
      </c>
      <c r="BE106" s="17">
        <v>0</v>
      </c>
      <c r="BF106" s="17">
        <v>0</v>
      </c>
      <c r="BG106" s="17">
        <v>0</v>
      </c>
      <c r="BH106" s="15">
        <f t="shared" si="48"/>
        <v>0</v>
      </c>
      <c r="BI106" s="16">
        <v>0</v>
      </c>
      <c r="BJ106" s="17">
        <v>0</v>
      </c>
      <c r="BK106" s="17">
        <v>125.98635069528484</v>
      </c>
      <c r="BL106" s="17">
        <v>5.4560117737177274</v>
      </c>
      <c r="BM106" s="17">
        <v>0</v>
      </c>
      <c r="BN106" s="15">
        <f t="shared" si="49"/>
        <v>131.44236246900257</v>
      </c>
    </row>
    <row r="107" spans="1:66" s="60" customFormat="1" ht="12.75" customHeight="1" x14ac:dyDescent="0.2">
      <c r="A107" s="14" t="s">
        <v>448</v>
      </c>
      <c r="B107" s="14" t="s">
        <v>1068</v>
      </c>
      <c r="C107" s="67" t="s">
        <v>449</v>
      </c>
      <c r="D107" s="14" t="s">
        <v>61</v>
      </c>
      <c r="E107" s="14" t="s">
        <v>68</v>
      </c>
      <c r="F107" s="14" t="s">
        <v>32</v>
      </c>
      <c r="G107" s="98">
        <f t="shared" si="30"/>
        <v>0</v>
      </c>
      <c r="H107" s="98">
        <f t="shared" si="31"/>
        <v>0</v>
      </c>
      <c r="I107" s="98">
        <f t="shared" si="32"/>
        <v>0</v>
      </c>
      <c r="J107" s="98">
        <f t="shared" si="33"/>
        <v>0</v>
      </c>
      <c r="K107" s="98">
        <f t="shared" si="34"/>
        <v>0</v>
      </c>
      <c r="L107" s="15">
        <f t="shared" si="35"/>
        <v>0</v>
      </c>
      <c r="M107" s="99">
        <v>0</v>
      </c>
      <c r="N107" s="98">
        <v>0</v>
      </c>
      <c r="O107" s="98">
        <v>0</v>
      </c>
      <c r="P107" s="98">
        <v>0</v>
      </c>
      <c r="Q107" s="98">
        <v>0</v>
      </c>
      <c r="R107" s="15">
        <f t="shared" si="36"/>
        <v>0</v>
      </c>
      <c r="S107" s="16">
        <v>0</v>
      </c>
      <c r="T107" s="17">
        <v>0</v>
      </c>
      <c r="U107" s="17">
        <v>0</v>
      </c>
      <c r="V107" s="17">
        <v>0</v>
      </c>
      <c r="W107" s="17">
        <v>0</v>
      </c>
      <c r="X107" s="15">
        <f t="shared" si="37"/>
        <v>0</v>
      </c>
      <c r="Y107" s="18">
        <f>S107*('Labour cost esc'!J$12-1)</f>
        <v>0</v>
      </c>
      <c r="Z107" s="19">
        <f>T107*('Labour cost esc'!K$12-1)</f>
        <v>0</v>
      </c>
      <c r="AA107" s="19">
        <f>U107*('Labour cost esc'!L$12-1)</f>
        <v>0</v>
      </c>
      <c r="AB107" s="19">
        <f>V107*('Labour cost esc'!M$12-1)</f>
        <v>0</v>
      </c>
      <c r="AC107" s="19">
        <f>W107*('Labour cost esc'!N$12-1)</f>
        <v>0</v>
      </c>
      <c r="AD107" s="15">
        <f t="shared" si="38"/>
        <v>0</v>
      </c>
      <c r="AE107" s="18">
        <f t="shared" si="39"/>
        <v>0</v>
      </c>
      <c r="AF107" s="19">
        <f t="shared" si="40"/>
        <v>0</v>
      </c>
      <c r="AG107" s="19">
        <f t="shared" si="41"/>
        <v>0</v>
      </c>
      <c r="AH107" s="19">
        <f t="shared" si="42"/>
        <v>0</v>
      </c>
      <c r="AI107" s="19">
        <f t="shared" si="43"/>
        <v>0</v>
      </c>
      <c r="AJ107" s="20">
        <f t="shared" si="44"/>
        <v>0</v>
      </c>
      <c r="AK107" s="98">
        <f t="shared" si="50"/>
        <v>0</v>
      </c>
      <c r="AL107" s="98">
        <f t="shared" si="51"/>
        <v>0</v>
      </c>
      <c r="AM107" s="98">
        <f t="shared" si="52"/>
        <v>0</v>
      </c>
      <c r="AN107" s="98">
        <f t="shared" si="53"/>
        <v>0</v>
      </c>
      <c r="AO107" s="98">
        <f t="shared" si="54"/>
        <v>0</v>
      </c>
      <c r="AP107" s="15">
        <f t="shared" si="45"/>
        <v>0</v>
      </c>
      <c r="AQ107" s="99">
        <v>0</v>
      </c>
      <c r="AR107" s="98">
        <v>0</v>
      </c>
      <c r="AS107" s="98">
        <v>0</v>
      </c>
      <c r="AT107" s="98">
        <v>0</v>
      </c>
      <c r="AU107" s="98">
        <v>0</v>
      </c>
      <c r="AV107" s="15">
        <f t="shared" si="46"/>
        <v>0</v>
      </c>
      <c r="AW107" s="16">
        <v>0</v>
      </c>
      <c r="AX107" s="17">
        <v>0</v>
      </c>
      <c r="AY107" s="17">
        <v>0</v>
      </c>
      <c r="AZ107" s="17">
        <v>0</v>
      </c>
      <c r="BA107" s="17">
        <v>0</v>
      </c>
      <c r="BB107" s="15">
        <f t="shared" si="47"/>
        <v>0</v>
      </c>
      <c r="BC107" s="16">
        <v>0</v>
      </c>
      <c r="BD107" s="17">
        <v>0</v>
      </c>
      <c r="BE107" s="17">
        <v>0</v>
      </c>
      <c r="BF107" s="17">
        <v>0</v>
      </c>
      <c r="BG107" s="17">
        <v>0</v>
      </c>
      <c r="BH107" s="15">
        <f t="shared" si="48"/>
        <v>0</v>
      </c>
      <c r="BI107" s="16">
        <v>0</v>
      </c>
      <c r="BJ107" s="17">
        <v>0</v>
      </c>
      <c r="BK107" s="17">
        <v>183.30385946182298</v>
      </c>
      <c r="BL107" s="17">
        <v>0</v>
      </c>
      <c r="BM107" s="17">
        <v>0</v>
      </c>
      <c r="BN107" s="15">
        <f t="shared" si="49"/>
        <v>183.30385946182298</v>
      </c>
    </row>
    <row r="108" spans="1:66" s="60" customFormat="1" ht="12.75" customHeight="1" x14ac:dyDescent="0.2">
      <c r="A108" s="14" t="s">
        <v>450</v>
      </c>
      <c r="B108" s="14" t="s">
        <v>1068</v>
      </c>
      <c r="C108" s="67" t="s">
        <v>451</v>
      </c>
      <c r="D108" s="14" t="s">
        <v>61</v>
      </c>
      <c r="E108" s="14" t="s">
        <v>34</v>
      </c>
      <c r="F108" s="14" t="s">
        <v>32</v>
      </c>
      <c r="G108" s="98">
        <f t="shared" si="30"/>
        <v>0</v>
      </c>
      <c r="H108" s="98">
        <f t="shared" si="31"/>
        <v>0</v>
      </c>
      <c r="I108" s="98">
        <f t="shared" si="32"/>
        <v>0</v>
      </c>
      <c r="J108" s="98">
        <f t="shared" si="33"/>
        <v>0</v>
      </c>
      <c r="K108" s="98">
        <f t="shared" si="34"/>
        <v>0</v>
      </c>
      <c r="L108" s="15">
        <f t="shared" si="35"/>
        <v>0</v>
      </c>
      <c r="M108" s="99">
        <v>0</v>
      </c>
      <c r="N108" s="98">
        <v>0</v>
      </c>
      <c r="O108" s="98">
        <v>0</v>
      </c>
      <c r="P108" s="98">
        <v>0</v>
      </c>
      <c r="Q108" s="98">
        <v>0</v>
      </c>
      <c r="R108" s="15">
        <f t="shared" si="36"/>
        <v>0</v>
      </c>
      <c r="S108" s="16">
        <v>0</v>
      </c>
      <c r="T108" s="17">
        <v>0</v>
      </c>
      <c r="U108" s="17">
        <v>0</v>
      </c>
      <c r="V108" s="17">
        <v>0</v>
      </c>
      <c r="W108" s="17">
        <v>0</v>
      </c>
      <c r="X108" s="15">
        <f t="shared" si="37"/>
        <v>0</v>
      </c>
      <c r="Y108" s="18">
        <f>S108*('Labour cost esc'!J$12-1)</f>
        <v>0</v>
      </c>
      <c r="Z108" s="19">
        <f>T108*('Labour cost esc'!K$12-1)</f>
        <v>0</v>
      </c>
      <c r="AA108" s="19">
        <f>U108*('Labour cost esc'!L$12-1)</f>
        <v>0</v>
      </c>
      <c r="AB108" s="19">
        <f>V108*('Labour cost esc'!M$12-1)</f>
        <v>0</v>
      </c>
      <c r="AC108" s="19">
        <f>W108*('Labour cost esc'!N$12-1)</f>
        <v>0</v>
      </c>
      <c r="AD108" s="15">
        <f t="shared" si="38"/>
        <v>0</v>
      </c>
      <c r="AE108" s="18">
        <f t="shared" si="39"/>
        <v>0</v>
      </c>
      <c r="AF108" s="19">
        <f t="shared" si="40"/>
        <v>0</v>
      </c>
      <c r="AG108" s="19">
        <f t="shared" si="41"/>
        <v>0</v>
      </c>
      <c r="AH108" s="19">
        <f t="shared" si="42"/>
        <v>0</v>
      </c>
      <c r="AI108" s="19">
        <f t="shared" si="43"/>
        <v>0</v>
      </c>
      <c r="AJ108" s="20">
        <f t="shared" si="44"/>
        <v>0</v>
      </c>
      <c r="AK108" s="98">
        <f t="shared" si="50"/>
        <v>0</v>
      </c>
      <c r="AL108" s="98">
        <f t="shared" si="51"/>
        <v>0</v>
      </c>
      <c r="AM108" s="98">
        <f t="shared" si="52"/>
        <v>0</v>
      </c>
      <c r="AN108" s="98">
        <f t="shared" si="53"/>
        <v>0</v>
      </c>
      <c r="AO108" s="98">
        <f t="shared" si="54"/>
        <v>0</v>
      </c>
      <c r="AP108" s="15">
        <f t="shared" si="45"/>
        <v>0</v>
      </c>
      <c r="AQ108" s="99">
        <v>0</v>
      </c>
      <c r="AR108" s="98">
        <v>0</v>
      </c>
      <c r="AS108" s="98">
        <v>0</v>
      </c>
      <c r="AT108" s="98">
        <v>0</v>
      </c>
      <c r="AU108" s="98">
        <v>0</v>
      </c>
      <c r="AV108" s="15">
        <f t="shared" si="46"/>
        <v>0</v>
      </c>
      <c r="AW108" s="16">
        <v>132.38568132366032</v>
      </c>
      <c r="AX108" s="17">
        <v>48.65025905174312</v>
      </c>
      <c r="AY108" s="17">
        <v>34.163522279999995</v>
      </c>
      <c r="AZ108" s="17">
        <v>97.291859999999986</v>
      </c>
      <c r="BA108" s="17">
        <v>0</v>
      </c>
      <c r="BB108" s="15">
        <f t="shared" si="47"/>
        <v>312.49132265540345</v>
      </c>
      <c r="BC108" s="16">
        <v>140.11235967947547</v>
      </c>
      <c r="BD108" s="17">
        <v>0</v>
      </c>
      <c r="BE108" s="17">
        <v>0</v>
      </c>
      <c r="BF108" s="17">
        <v>0</v>
      </c>
      <c r="BG108" s="17">
        <v>0</v>
      </c>
      <c r="BH108" s="15">
        <f t="shared" si="48"/>
        <v>140.11235967947547</v>
      </c>
      <c r="BI108" s="16">
        <v>0</v>
      </c>
      <c r="BJ108" s="17">
        <v>0</v>
      </c>
      <c r="BK108" s="17">
        <v>0</v>
      </c>
      <c r="BL108" s="17">
        <v>0</v>
      </c>
      <c r="BM108" s="17">
        <v>0</v>
      </c>
      <c r="BN108" s="15">
        <f t="shared" si="49"/>
        <v>0</v>
      </c>
    </row>
    <row r="109" spans="1:66" s="60" customFormat="1" ht="12.75" customHeight="1" x14ac:dyDescent="0.2">
      <c r="A109" s="14" t="s">
        <v>452</v>
      </c>
      <c r="B109" s="14" t="s">
        <v>1068</v>
      </c>
      <c r="C109" s="67" t="s">
        <v>453</v>
      </c>
      <c r="D109" s="14" t="s">
        <v>61</v>
      </c>
      <c r="E109" s="14" t="s">
        <v>34</v>
      </c>
      <c r="F109" s="14" t="s">
        <v>32</v>
      </c>
      <c r="G109" s="98">
        <f t="shared" si="30"/>
        <v>0</v>
      </c>
      <c r="H109" s="98">
        <f t="shared" si="31"/>
        <v>0</v>
      </c>
      <c r="I109" s="98">
        <f t="shared" si="32"/>
        <v>0</v>
      </c>
      <c r="J109" s="98">
        <f t="shared" si="33"/>
        <v>0</v>
      </c>
      <c r="K109" s="98">
        <f t="shared" si="34"/>
        <v>0</v>
      </c>
      <c r="L109" s="15">
        <f t="shared" si="35"/>
        <v>0</v>
      </c>
      <c r="M109" s="99">
        <v>0</v>
      </c>
      <c r="N109" s="98">
        <v>0</v>
      </c>
      <c r="O109" s="98">
        <v>0</v>
      </c>
      <c r="P109" s="98">
        <v>0</v>
      </c>
      <c r="Q109" s="98">
        <v>0</v>
      </c>
      <c r="R109" s="15">
        <f t="shared" si="36"/>
        <v>0</v>
      </c>
      <c r="S109" s="16">
        <v>0</v>
      </c>
      <c r="T109" s="17">
        <v>0</v>
      </c>
      <c r="U109" s="17">
        <v>0</v>
      </c>
      <c r="V109" s="17">
        <v>0</v>
      </c>
      <c r="W109" s="17">
        <v>0</v>
      </c>
      <c r="X109" s="15">
        <f t="shared" si="37"/>
        <v>0</v>
      </c>
      <c r="Y109" s="18">
        <f>S109*('Labour cost esc'!J$12-1)</f>
        <v>0</v>
      </c>
      <c r="Z109" s="19">
        <f>T109*('Labour cost esc'!K$12-1)</f>
        <v>0</v>
      </c>
      <c r="AA109" s="19">
        <f>U109*('Labour cost esc'!L$12-1)</f>
        <v>0</v>
      </c>
      <c r="AB109" s="19">
        <f>V109*('Labour cost esc'!M$12-1)</f>
        <v>0</v>
      </c>
      <c r="AC109" s="19">
        <f>W109*('Labour cost esc'!N$12-1)</f>
        <v>0</v>
      </c>
      <c r="AD109" s="15">
        <f t="shared" si="38"/>
        <v>0</v>
      </c>
      <c r="AE109" s="18">
        <f t="shared" si="39"/>
        <v>0</v>
      </c>
      <c r="AF109" s="19">
        <f t="shared" si="40"/>
        <v>0</v>
      </c>
      <c r="AG109" s="19">
        <f t="shared" si="41"/>
        <v>0</v>
      </c>
      <c r="AH109" s="19">
        <f t="shared" si="42"/>
        <v>0</v>
      </c>
      <c r="AI109" s="19">
        <f t="shared" si="43"/>
        <v>0</v>
      </c>
      <c r="AJ109" s="20">
        <f t="shared" si="44"/>
        <v>0</v>
      </c>
      <c r="AK109" s="98">
        <f t="shared" si="50"/>
        <v>0</v>
      </c>
      <c r="AL109" s="98">
        <f t="shared" si="51"/>
        <v>0</v>
      </c>
      <c r="AM109" s="98">
        <f t="shared" si="52"/>
        <v>0</v>
      </c>
      <c r="AN109" s="98">
        <f t="shared" si="53"/>
        <v>0</v>
      </c>
      <c r="AO109" s="98">
        <f t="shared" si="54"/>
        <v>0</v>
      </c>
      <c r="AP109" s="15">
        <f t="shared" si="45"/>
        <v>0</v>
      </c>
      <c r="AQ109" s="99">
        <v>0</v>
      </c>
      <c r="AR109" s="98">
        <v>0</v>
      </c>
      <c r="AS109" s="98">
        <v>0</v>
      </c>
      <c r="AT109" s="98">
        <v>0</v>
      </c>
      <c r="AU109" s="98">
        <v>0</v>
      </c>
      <c r="AV109" s="15">
        <f t="shared" si="46"/>
        <v>0</v>
      </c>
      <c r="AW109" s="16">
        <v>0</v>
      </c>
      <c r="AX109" s="17">
        <v>0</v>
      </c>
      <c r="AY109" s="17">
        <v>0</v>
      </c>
      <c r="AZ109" s="17">
        <v>0</v>
      </c>
      <c r="BA109" s="17">
        <v>0</v>
      </c>
      <c r="BB109" s="15">
        <f t="shared" si="47"/>
        <v>0</v>
      </c>
      <c r="BC109" s="16">
        <v>0</v>
      </c>
      <c r="BD109" s="17">
        <v>0</v>
      </c>
      <c r="BE109" s="17">
        <v>0</v>
      </c>
      <c r="BF109" s="17">
        <v>0</v>
      </c>
      <c r="BG109" s="17">
        <v>0</v>
      </c>
      <c r="BH109" s="15">
        <f t="shared" si="48"/>
        <v>0</v>
      </c>
      <c r="BI109" s="16">
        <v>0</v>
      </c>
      <c r="BJ109" s="17">
        <v>0</v>
      </c>
      <c r="BK109" s="17">
        <v>0</v>
      </c>
      <c r="BL109" s="17">
        <v>15.682111771290876</v>
      </c>
      <c r="BM109" s="17">
        <v>0</v>
      </c>
      <c r="BN109" s="15">
        <f t="shared" si="49"/>
        <v>15.682111771290876</v>
      </c>
    </row>
    <row r="110" spans="1:66" s="60" customFormat="1" ht="12.75" customHeight="1" x14ac:dyDescent="0.2">
      <c r="A110" s="14" t="s">
        <v>454</v>
      </c>
      <c r="B110" s="14" t="s">
        <v>1068</v>
      </c>
      <c r="C110" s="67" t="s">
        <v>62</v>
      </c>
      <c r="D110" s="14" t="s">
        <v>61</v>
      </c>
      <c r="E110" s="14" t="s">
        <v>34</v>
      </c>
      <c r="F110" s="14" t="s">
        <v>32</v>
      </c>
      <c r="G110" s="98">
        <f t="shared" si="30"/>
        <v>22.5</v>
      </c>
      <c r="H110" s="98">
        <f t="shared" si="31"/>
        <v>22.5</v>
      </c>
      <c r="I110" s="98">
        <f t="shared" si="32"/>
        <v>22.5</v>
      </c>
      <c r="J110" s="98">
        <f t="shared" si="33"/>
        <v>22.5</v>
      </c>
      <c r="K110" s="98">
        <f t="shared" si="34"/>
        <v>22.5</v>
      </c>
      <c r="L110" s="15">
        <f t="shared" si="35"/>
        <v>22.5</v>
      </c>
      <c r="M110" s="99">
        <v>10</v>
      </c>
      <c r="N110" s="98">
        <v>10</v>
      </c>
      <c r="O110" s="98">
        <v>10</v>
      </c>
      <c r="P110" s="98">
        <v>10</v>
      </c>
      <c r="Q110" s="98">
        <v>10</v>
      </c>
      <c r="R110" s="15">
        <f t="shared" si="36"/>
        <v>50</v>
      </c>
      <c r="S110" s="16">
        <v>225</v>
      </c>
      <c r="T110" s="17">
        <v>225</v>
      </c>
      <c r="U110" s="17">
        <v>225</v>
      </c>
      <c r="V110" s="17">
        <v>225</v>
      </c>
      <c r="W110" s="17">
        <v>225</v>
      </c>
      <c r="X110" s="15">
        <f t="shared" si="37"/>
        <v>1125</v>
      </c>
      <c r="Y110" s="18">
        <f>S110*('Labour cost esc'!J$12-1)</f>
        <v>1.1470123071148475</v>
      </c>
      <c r="Z110" s="19">
        <f>T110*('Labour cost esc'!K$12-1)</f>
        <v>1.7227093299185925</v>
      </c>
      <c r="AA110" s="19">
        <f>U110*('Labour cost esc'!L$12-1)</f>
        <v>2.2998718908193663</v>
      </c>
      <c r="AB110" s="19">
        <f>V110*('Labour cost esc'!M$12-1)</f>
        <v>2.8785037206023487</v>
      </c>
      <c r="AC110" s="19">
        <f>W110*('Labour cost esc'!N$12-1)</f>
        <v>3.4586085595500249</v>
      </c>
      <c r="AD110" s="15">
        <f t="shared" si="38"/>
        <v>11.506705808005179</v>
      </c>
      <c r="AE110" s="18">
        <f t="shared" si="39"/>
        <v>226.14701230711484</v>
      </c>
      <c r="AF110" s="19">
        <f t="shared" si="40"/>
        <v>226.72270932991859</v>
      </c>
      <c r="AG110" s="19">
        <f t="shared" si="41"/>
        <v>227.29987189081936</v>
      </c>
      <c r="AH110" s="19">
        <f t="shared" si="42"/>
        <v>227.87850372060234</v>
      </c>
      <c r="AI110" s="19">
        <f t="shared" si="43"/>
        <v>228.45860855955002</v>
      </c>
      <c r="AJ110" s="20">
        <f t="shared" si="44"/>
        <v>1136.5067058080051</v>
      </c>
      <c r="AK110" s="98">
        <f t="shared" si="50"/>
        <v>0</v>
      </c>
      <c r="AL110" s="98">
        <f t="shared" si="51"/>
        <v>0</v>
      </c>
      <c r="AM110" s="98">
        <f t="shared" si="52"/>
        <v>0</v>
      </c>
      <c r="AN110" s="98">
        <f t="shared" si="53"/>
        <v>0</v>
      </c>
      <c r="AO110" s="98">
        <f t="shared" si="54"/>
        <v>0</v>
      </c>
      <c r="AP110" s="15">
        <f t="shared" si="45"/>
        <v>0</v>
      </c>
      <c r="AQ110" s="99">
        <v>0</v>
      </c>
      <c r="AR110" s="98">
        <v>0</v>
      </c>
      <c r="AS110" s="98">
        <v>0</v>
      </c>
      <c r="AT110" s="98">
        <v>0</v>
      </c>
      <c r="AU110" s="98">
        <v>0</v>
      </c>
      <c r="AV110" s="15">
        <f t="shared" si="46"/>
        <v>0</v>
      </c>
      <c r="AW110" s="16">
        <v>147.11642546349543</v>
      </c>
      <c r="AX110" s="17">
        <v>135.36764452651377</v>
      </c>
      <c r="AY110" s="17">
        <v>202.66376904000012</v>
      </c>
      <c r="AZ110" s="17">
        <v>34.44276</v>
      </c>
      <c r="BA110" s="17">
        <v>84</v>
      </c>
      <c r="BB110" s="15">
        <f t="shared" si="47"/>
        <v>603.59059903000934</v>
      </c>
      <c r="BC110" s="16">
        <v>73.102100702335022</v>
      </c>
      <c r="BD110" s="17">
        <v>97.535048082987927</v>
      </c>
      <c r="BE110" s="17">
        <v>73.200504515582068</v>
      </c>
      <c r="BF110" s="17">
        <v>73.249756084624622</v>
      </c>
      <c r="BG110" s="17">
        <v>73.299040791649873</v>
      </c>
      <c r="BH110" s="15">
        <f t="shared" si="48"/>
        <v>390.38645017717948</v>
      </c>
      <c r="BI110" s="16">
        <v>0</v>
      </c>
      <c r="BJ110" s="17">
        <v>0</v>
      </c>
      <c r="BK110" s="17">
        <v>0</v>
      </c>
      <c r="BL110" s="17">
        <v>109.07449441946643</v>
      </c>
      <c r="BM110" s="17">
        <v>26.405980953020478</v>
      </c>
      <c r="BN110" s="15">
        <f t="shared" si="49"/>
        <v>135.48047537248692</v>
      </c>
    </row>
    <row r="111" spans="1:66" s="60" customFormat="1" ht="12.75" customHeight="1" x14ac:dyDescent="0.2">
      <c r="A111" s="14" t="s">
        <v>455</v>
      </c>
      <c r="B111" s="14" t="s">
        <v>1068</v>
      </c>
      <c r="C111" s="67" t="s">
        <v>456</v>
      </c>
      <c r="D111" s="14" t="s">
        <v>61</v>
      </c>
      <c r="E111" s="14" t="s">
        <v>39</v>
      </c>
      <c r="F111" s="14" t="s">
        <v>37</v>
      </c>
      <c r="G111" s="98">
        <f t="shared" si="30"/>
        <v>0</v>
      </c>
      <c r="H111" s="98">
        <f t="shared" si="31"/>
        <v>0</v>
      </c>
      <c r="I111" s="98">
        <f t="shared" si="32"/>
        <v>0</v>
      </c>
      <c r="J111" s="98">
        <f t="shared" si="33"/>
        <v>0</v>
      </c>
      <c r="K111" s="98">
        <f t="shared" si="34"/>
        <v>0</v>
      </c>
      <c r="L111" s="15">
        <f t="shared" si="35"/>
        <v>0</v>
      </c>
      <c r="M111" s="99">
        <v>0</v>
      </c>
      <c r="N111" s="98">
        <v>0</v>
      </c>
      <c r="O111" s="98">
        <v>0</v>
      </c>
      <c r="P111" s="98">
        <v>0</v>
      </c>
      <c r="Q111" s="98">
        <v>0</v>
      </c>
      <c r="R111" s="15">
        <f t="shared" si="36"/>
        <v>0</v>
      </c>
      <c r="S111" s="16">
        <v>0</v>
      </c>
      <c r="T111" s="17">
        <v>0</v>
      </c>
      <c r="U111" s="17">
        <v>0</v>
      </c>
      <c r="V111" s="17">
        <v>0</v>
      </c>
      <c r="W111" s="17">
        <v>0</v>
      </c>
      <c r="X111" s="15">
        <f t="shared" si="37"/>
        <v>0</v>
      </c>
      <c r="Y111" s="18">
        <f>S111*('Labour cost esc'!J$12-1)</f>
        <v>0</v>
      </c>
      <c r="Z111" s="19">
        <f>T111*('Labour cost esc'!K$12-1)</f>
        <v>0</v>
      </c>
      <c r="AA111" s="19">
        <f>U111*('Labour cost esc'!L$12-1)</f>
        <v>0</v>
      </c>
      <c r="AB111" s="19">
        <f>V111*('Labour cost esc'!M$12-1)</f>
        <v>0</v>
      </c>
      <c r="AC111" s="19">
        <f>W111*('Labour cost esc'!N$12-1)</f>
        <v>0</v>
      </c>
      <c r="AD111" s="15">
        <f t="shared" si="38"/>
        <v>0</v>
      </c>
      <c r="AE111" s="18">
        <f t="shared" si="39"/>
        <v>0</v>
      </c>
      <c r="AF111" s="19">
        <f t="shared" si="40"/>
        <v>0</v>
      </c>
      <c r="AG111" s="19">
        <f t="shared" si="41"/>
        <v>0</v>
      </c>
      <c r="AH111" s="19">
        <f t="shared" si="42"/>
        <v>0</v>
      </c>
      <c r="AI111" s="19">
        <f t="shared" si="43"/>
        <v>0</v>
      </c>
      <c r="AJ111" s="20">
        <f t="shared" si="44"/>
        <v>0</v>
      </c>
      <c r="AK111" s="98">
        <f t="shared" si="50"/>
        <v>0</v>
      </c>
      <c r="AL111" s="98">
        <f t="shared" si="51"/>
        <v>0</v>
      </c>
      <c r="AM111" s="98">
        <f t="shared" si="52"/>
        <v>0</v>
      </c>
      <c r="AN111" s="98">
        <f t="shared" si="53"/>
        <v>0</v>
      </c>
      <c r="AO111" s="98">
        <f t="shared" si="54"/>
        <v>0</v>
      </c>
      <c r="AP111" s="15">
        <f t="shared" si="45"/>
        <v>0</v>
      </c>
      <c r="AQ111" s="99">
        <v>0</v>
      </c>
      <c r="AR111" s="98">
        <v>0</v>
      </c>
      <c r="AS111" s="98">
        <v>0</v>
      </c>
      <c r="AT111" s="98">
        <v>0</v>
      </c>
      <c r="AU111" s="98">
        <v>0</v>
      </c>
      <c r="AV111" s="15">
        <f t="shared" si="46"/>
        <v>0</v>
      </c>
      <c r="AW111" s="16">
        <v>83.748820186001623</v>
      </c>
      <c r="AX111" s="17">
        <v>14.540317605825685</v>
      </c>
      <c r="AY111" s="17">
        <v>-12.636257040000002</v>
      </c>
      <c r="AZ111" s="17">
        <v>0</v>
      </c>
      <c r="BA111" s="17">
        <v>0</v>
      </c>
      <c r="BB111" s="15">
        <f t="shared" si="47"/>
        <v>85.652880751827297</v>
      </c>
      <c r="BC111" s="16">
        <v>79.193942427529592</v>
      </c>
      <c r="BD111" s="17">
        <v>0</v>
      </c>
      <c r="BE111" s="17">
        <v>0</v>
      </c>
      <c r="BF111" s="17">
        <v>0</v>
      </c>
      <c r="BG111" s="17">
        <v>0</v>
      </c>
      <c r="BH111" s="15">
        <f t="shared" si="48"/>
        <v>79.193942427529592</v>
      </c>
      <c r="BI111" s="16">
        <v>0</v>
      </c>
      <c r="BJ111" s="17">
        <v>0</v>
      </c>
      <c r="BK111" s="17">
        <v>0</v>
      </c>
      <c r="BL111" s="17">
        <v>0</v>
      </c>
      <c r="BM111" s="17">
        <v>0</v>
      </c>
      <c r="BN111" s="15">
        <f t="shared" si="49"/>
        <v>0</v>
      </c>
    </row>
    <row r="112" spans="1:66" s="60" customFormat="1" ht="12.75" customHeight="1" x14ac:dyDescent="0.2">
      <c r="A112" s="14" t="s">
        <v>457</v>
      </c>
      <c r="B112" s="14" t="s">
        <v>1068</v>
      </c>
      <c r="C112" s="67" t="s">
        <v>458</v>
      </c>
      <c r="D112" s="14" t="s">
        <v>61</v>
      </c>
      <c r="E112" s="14" t="s">
        <v>31</v>
      </c>
      <c r="F112" s="14" t="s">
        <v>32</v>
      </c>
      <c r="G112" s="98">
        <f t="shared" si="30"/>
        <v>0</v>
      </c>
      <c r="H112" s="98">
        <f t="shared" si="31"/>
        <v>0</v>
      </c>
      <c r="I112" s="98">
        <f t="shared" si="32"/>
        <v>0</v>
      </c>
      <c r="J112" s="98">
        <f t="shared" si="33"/>
        <v>0</v>
      </c>
      <c r="K112" s="98">
        <f t="shared" si="34"/>
        <v>0</v>
      </c>
      <c r="L112" s="15">
        <f t="shared" si="35"/>
        <v>0</v>
      </c>
      <c r="M112" s="99">
        <v>0</v>
      </c>
      <c r="N112" s="98">
        <v>0</v>
      </c>
      <c r="O112" s="98">
        <v>0</v>
      </c>
      <c r="P112" s="98">
        <v>0</v>
      </c>
      <c r="Q112" s="98">
        <v>0</v>
      </c>
      <c r="R112" s="15">
        <f t="shared" si="36"/>
        <v>0</v>
      </c>
      <c r="S112" s="16">
        <v>0</v>
      </c>
      <c r="T112" s="17">
        <v>0</v>
      </c>
      <c r="U112" s="17">
        <v>0</v>
      </c>
      <c r="V112" s="17">
        <v>0</v>
      </c>
      <c r="W112" s="17">
        <v>0</v>
      </c>
      <c r="X112" s="15">
        <f t="shared" si="37"/>
        <v>0</v>
      </c>
      <c r="Y112" s="18">
        <f>S112*('Labour cost esc'!J$12-1)</f>
        <v>0</v>
      </c>
      <c r="Z112" s="19">
        <f>T112*('Labour cost esc'!K$12-1)</f>
        <v>0</v>
      </c>
      <c r="AA112" s="19">
        <f>U112*('Labour cost esc'!L$12-1)</f>
        <v>0</v>
      </c>
      <c r="AB112" s="19">
        <f>V112*('Labour cost esc'!M$12-1)</f>
        <v>0</v>
      </c>
      <c r="AC112" s="19">
        <f>W112*('Labour cost esc'!N$12-1)</f>
        <v>0</v>
      </c>
      <c r="AD112" s="15">
        <f t="shared" si="38"/>
        <v>0</v>
      </c>
      <c r="AE112" s="18">
        <f t="shared" si="39"/>
        <v>0</v>
      </c>
      <c r="AF112" s="19">
        <f t="shared" si="40"/>
        <v>0</v>
      </c>
      <c r="AG112" s="19">
        <f t="shared" si="41"/>
        <v>0</v>
      </c>
      <c r="AH112" s="19">
        <f t="shared" si="42"/>
        <v>0</v>
      </c>
      <c r="AI112" s="19">
        <f t="shared" si="43"/>
        <v>0</v>
      </c>
      <c r="AJ112" s="20">
        <f t="shared" si="44"/>
        <v>0</v>
      </c>
      <c r="AK112" s="98">
        <f t="shared" si="50"/>
        <v>0</v>
      </c>
      <c r="AL112" s="98">
        <f t="shared" si="51"/>
        <v>0</v>
      </c>
      <c r="AM112" s="98">
        <f t="shared" si="52"/>
        <v>0</v>
      </c>
      <c r="AN112" s="98">
        <f t="shared" si="53"/>
        <v>0</v>
      </c>
      <c r="AO112" s="98">
        <f t="shared" si="54"/>
        <v>0</v>
      </c>
      <c r="AP112" s="15">
        <f t="shared" si="45"/>
        <v>0</v>
      </c>
      <c r="AQ112" s="99">
        <v>0</v>
      </c>
      <c r="AR112" s="98">
        <v>0</v>
      </c>
      <c r="AS112" s="98">
        <v>0</v>
      </c>
      <c r="AT112" s="98">
        <v>0</v>
      </c>
      <c r="AU112" s="98">
        <v>0</v>
      </c>
      <c r="AV112" s="15">
        <f t="shared" si="46"/>
        <v>0</v>
      </c>
      <c r="AW112" s="16">
        <v>461.02177647868098</v>
      </c>
      <c r="AX112" s="17">
        <v>479.7813085616973</v>
      </c>
      <c r="AY112" s="17">
        <v>117.38477286000003</v>
      </c>
      <c r="AZ112" s="17">
        <v>250.82200000000026</v>
      </c>
      <c r="BA112" s="17">
        <v>500</v>
      </c>
      <c r="BB112" s="15">
        <f t="shared" si="47"/>
        <v>1809.0098579003786</v>
      </c>
      <c r="BC112" s="16">
        <v>548.26575526751276</v>
      </c>
      <c r="BD112" s="17">
        <v>548.63464546680711</v>
      </c>
      <c r="BE112" s="17">
        <v>549.00378386686543</v>
      </c>
      <c r="BF112" s="17">
        <v>455.3693169927497</v>
      </c>
      <c r="BG112" s="17">
        <v>0</v>
      </c>
      <c r="BH112" s="15">
        <f t="shared" si="48"/>
        <v>2101.2735015939352</v>
      </c>
      <c r="BI112" s="16">
        <v>0</v>
      </c>
      <c r="BJ112" s="17">
        <v>0</v>
      </c>
      <c r="BK112" s="17">
        <v>0</v>
      </c>
      <c r="BL112" s="17">
        <v>557.66924509476769</v>
      </c>
      <c r="BM112" s="17">
        <v>0.24748916375426616</v>
      </c>
      <c r="BN112" s="15">
        <f t="shared" si="49"/>
        <v>557.91673425852196</v>
      </c>
    </row>
    <row r="113" spans="1:66" s="60" customFormat="1" ht="12.75" customHeight="1" x14ac:dyDescent="0.2">
      <c r="A113" s="14" t="s">
        <v>459</v>
      </c>
      <c r="B113" s="14" t="s">
        <v>1068</v>
      </c>
      <c r="C113" s="67" t="s">
        <v>460</v>
      </c>
      <c r="D113" s="14" t="s">
        <v>61</v>
      </c>
      <c r="E113" s="14" t="s">
        <v>39</v>
      </c>
      <c r="F113" s="14" t="s">
        <v>37</v>
      </c>
      <c r="G113" s="98">
        <f t="shared" si="30"/>
        <v>0</v>
      </c>
      <c r="H113" s="98">
        <f t="shared" si="31"/>
        <v>0</v>
      </c>
      <c r="I113" s="98">
        <f t="shared" si="32"/>
        <v>0</v>
      </c>
      <c r="J113" s="98">
        <f t="shared" si="33"/>
        <v>0</v>
      </c>
      <c r="K113" s="98">
        <f t="shared" si="34"/>
        <v>0</v>
      </c>
      <c r="L113" s="15">
        <f t="shared" si="35"/>
        <v>0</v>
      </c>
      <c r="M113" s="99">
        <v>0</v>
      </c>
      <c r="N113" s="98">
        <v>0</v>
      </c>
      <c r="O113" s="98">
        <v>0</v>
      </c>
      <c r="P113" s="98">
        <v>0</v>
      </c>
      <c r="Q113" s="98">
        <v>0</v>
      </c>
      <c r="R113" s="15">
        <f t="shared" si="36"/>
        <v>0</v>
      </c>
      <c r="S113" s="16">
        <v>0</v>
      </c>
      <c r="T113" s="17">
        <v>0</v>
      </c>
      <c r="U113" s="17">
        <v>0</v>
      </c>
      <c r="V113" s="17">
        <v>0</v>
      </c>
      <c r="W113" s="17">
        <v>0</v>
      </c>
      <c r="X113" s="15">
        <f t="shared" si="37"/>
        <v>0</v>
      </c>
      <c r="Y113" s="18">
        <f>S113*('Labour cost esc'!J$12-1)</f>
        <v>0</v>
      </c>
      <c r="Z113" s="19">
        <f>T113*('Labour cost esc'!K$12-1)</f>
        <v>0</v>
      </c>
      <c r="AA113" s="19">
        <f>U113*('Labour cost esc'!L$12-1)</f>
        <v>0</v>
      </c>
      <c r="AB113" s="19">
        <f>V113*('Labour cost esc'!M$12-1)</f>
        <v>0</v>
      </c>
      <c r="AC113" s="19">
        <f>W113*('Labour cost esc'!N$12-1)</f>
        <v>0</v>
      </c>
      <c r="AD113" s="15">
        <f t="shared" si="38"/>
        <v>0</v>
      </c>
      <c r="AE113" s="18">
        <f t="shared" si="39"/>
        <v>0</v>
      </c>
      <c r="AF113" s="19">
        <f t="shared" si="40"/>
        <v>0</v>
      </c>
      <c r="AG113" s="19">
        <f t="shared" si="41"/>
        <v>0</v>
      </c>
      <c r="AH113" s="19">
        <f t="shared" si="42"/>
        <v>0</v>
      </c>
      <c r="AI113" s="19">
        <f t="shared" si="43"/>
        <v>0</v>
      </c>
      <c r="AJ113" s="20">
        <f t="shared" si="44"/>
        <v>0</v>
      </c>
      <c r="AK113" s="98">
        <f t="shared" si="50"/>
        <v>0</v>
      </c>
      <c r="AL113" s="98">
        <f t="shared" si="51"/>
        <v>0</v>
      </c>
      <c r="AM113" s="98">
        <f t="shared" si="52"/>
        <v>0</v>
      </c>
      <c r="AN113" s="98">
        <f t="shared" si="53"/>
        <v>0</v>
      </c>
      <c r="AO113" s="98">
        <f t="shared" si="54"/>
        <v>0</v>
      </c>
      <c r="AP113" s="15">
        <f t="shared" si="45"/>
        <v>0</v>
      </c>
      <c r="AQ113" s="99">
        <v>0</v>
      </c>
      <c r="AR113" s="98">
        <v>0</v>
      </c>
      <c r="AS113" s="98">
        <v>0</v>
      </c>
      <c r="AT113" s="98">
        <v>0</v>
      </c>
      <c r="AU113" s="98">
        <v>0</v>
      </c>
      <c r="AV113" s="15">
        <f t="shared" si="46"/>
        <v>0</v>
      </c>
      <c r="AW113" s="16">
        <v>5.2997395876174771</v>
      </c>
      <c r="AX113" s="17">
        <v>0</v>
      </c>
      <c r="AY113" s="17">
        <v>0</v>
      </c>
      <c r="AZ113" s="17">
        <v>0</v>
      </c>
      <c r="BA113" s="17">
        <v>0</v>
      </c>
      <c r="BB113" s="15">
        <f t="shared" si="47"/>
        <v>5.2997395876174771</v>
      </c>
      <c r="BC113" s="16">
        <v>0</v>
      </c>
      <c r="BD113" s="17">
        <v>0</v>
      </c>
      <c r="BE113" s="17">
        <v>0</v>
      </c>
      <c r="BF113" s="17">
        <v>0</v>
      </c>
      <c r="BG113" s="17">
        <v>0</v>
      </c>
      <c r="BH113" s="15">
        <f t="shared" si="48"/>
        <v>0</v>
      </c>
      <c r="BI113" s="16">
        <v>0</v>
      </c>
      <c r="BJ113" s="17">
        <v>0</v>
      </c>
      <c r="BK113" s="17">
        <v>0</v>
      </c>
      <c r="BL113" s="17">
        <v>0</v>
      </c>
      <c r="BM113" s="17">
        <v>80.45916559218432</v>
      </c>
      <c r="BN113" s="15">
        <f t="shared" si="49"/>
        <v>80.45916559218432</v>
      </c>
    </row>
    <row r="114" spans="1:66" s="60" customFormat="1" ht="12.75" customHeight="1" x14ac:dyDescent="0.2">
      <c r="A114" s="14" t="s">
        <v>461</v>
      </c>
      <c r="B114" s="14" t="s">
        <v>1068</v>
      </c>
      <c r="C114" s="67" t="s">
        <v>462</v>
      </c>
      <c r="D114" s="14" t="s">
        <v>61</v>
      </c>
      <c r="E114" s="14" t="s">
        <v>39</v>
      </c>
      <c r="F114" s="14" t="s">
        <v>37</v>
      </c>
      <c r="G114" s="98">
        <f t="shared" si="30"/>
        <v>0</v>
      </c>
      <c r="H114" s="98">
        <f t="shared" si="31"/>
        <v>0</v>
      </c>
      <c r="I114" s="98">
        <f t="shared" si="32"/>
        <v>0</v>
      </c>
      <c r="J114" s="98">
        <f t="shared" si="33"/>
        <v>0</v>
      </c>
      <c r="K114" s="98">
        <f t="shared" si="34"/>
        <v>0</v>
      </c>
      <c r="L114" s="15">
        <f t="shared" si="35"/>
        <v>0</v>
      </c>
      <c r="M114" s="99">
        <v>0</v>
      </c>
      <c r="N114" s="98">
        <v>0</v>
      </c>
      <c r="O114" s="98">
        <v>0</v>
      </c>
      <c r="P114" s="98">
        <v>0</v>
      </c>
      <c r="Q114" s="98">
        <v>0</v>
      </c>
      <c r="R114" s="15">
        <f t="shared" si="36"/>
        <v>0</v>
      </c>
      <c r="S114" s="16">
        <v>0</v>
      </c>
      <c r="T114" s="17">
        <v>0</v>
      </c>
      <c r="U114" s="17">
        <v>0</v>
      </c>
      <c r="V114" s="17">
        <v>0</v>
      </c>
      <c r="W114" s="17">
        <v>0</v>
      </c>
      <c r="X114" s="15">
        <f t="shared" si="37"/>
        <v>0</v>
      </c>
      <c r="Y114" s="18">
        <f>S114*('Labour cost esc'!J$12-1)</f>
        <v>0</v>
      </c>
      <c r="Z114" s="19">
        <f>T114*('Labour cost esc'!K$12-1)</f>
        <v>0</v>
      </c>
      <c r="AA114" s="19">
        <f>U114*('Labour cost esc'!L$12-1)</f>
        <v>0</v>
      </c>
      <c r="AB114" s="19">
        <f>V114*('Labour cost esc'!M$12-1)</f>
        <v>0</v>
      </c>
      <c r="AC114" s="19">
        <f>W114*('Labour cost esc'!N$12-1)</f>
        <v>0</v>
      </c>
      <c r="AD114" s="15">
        <f t="shared" si="38"/>
        <v>0</v>
      </c>
      <c r="AE114" s="18">
        <f t="shared" si="39"/>
        <v>0</v>
      </c>
      <c r="AF114" s="19">
        <f t="shared" si="40"/>
        <v>0</v>
      </c>
      <c r="AG114" s="19">
        <f t="shared" si="41"/>
        <v>0</v>
      </c>
      <c r="AH114" s="19">
        <f t="shared" si="42"/>
        <v>0</v>
      </c>
      <c r="AI114" s="19">
        <f t="shared" si="43"/>
        <v>0</v>
      </c>
      <c r="AJ114" s="20">
        <f t="shared" si="44"/>
        <v>0</v>
      </c>
      <c r="AK114" s="98">
        <f t="shared" si="50"/>
        <v>0</v>
      </c>
      <c r="AL114" s="98">
        <f t="shared" si="51"/>
        <v>0</v>
      </c>
      <c r="AM114" s="98">
        <f t="shared" si="52"/>
        <v>0</v>
      </c>
      <c r="AN114" s="98">
        <f t="shared" si="53"/>
        <v>0</v>
      </c>
      <c r="AO114" s="98">
        <f t="shared" si="54"/>
        <v>0</v>
      </c>
      <c r="AP114" s="15">
        <f t="shared" si="45"/>
        <v>0</v>
      </c>
      <c r="AQ114" s="99">
        <v>0</v>
      </c>
      <c r="AR114" s="98">
        <v>0</v>
      </c>
      <c r="AS114" s="98">
        <v>0</v>
      </c>
      <c r="AT114" s="98">
        <v>0</v>
      </c>
      <c r="AU114" s="98">
        <v>0</v>
      </c>
      <c r="AV114" s="15">
        <f t="shared" si="46"/>
        <v>0</v>
      </c>
      <c r="AW114" s="16">
        <v>0.50806347670239504</v>
      </c>
      <c r="AX114" s="17">
        <v>0</v>
      </c>
      <c r="AY114" s="17">
        <v>0</v>
      </c>
      <c r="AZ114" s="17">
        <v>0</v>
      </c>
      <c r="BA114" s="17">
        <v>0</v>
      </c>
      <c r="BB114" s="15">
        <f t="shared" si="47"/>
        <v>0.50806347670239504</v>
      </c>
      <c r="BC114" s="16">
        <v>0</v>
      </c>
      <c r="BD114" s="17">
        <v>0</v>
      </c>
      <c r="BE114" s="17">
        <v>0</v>
      </c>
      <c r="BF114" s="17">
        <v>0</v>
      </c>
      <c r="BG114" s="17">
        <v>0</v>
      </c>
      <c r="BH114" s="15">
        <f t="shared" si="48"/>
        <v>0</v>
      </c>
      <c r="BI114" s="16">
        <v>0</v>
      </c>
      <c r="BJ114" s="17">
        <v>0</v>
      </c>
      <c r="BK114" s="17">
        <v>0</v>
      </c>
      <c r="BL114" s="17">
        <v>0</v>
      </c>
      <c r="BM114" s="17">
        <v>401.02954891587024</v>
      </c>
      <c r="BN114" s="15">
        <f t="shared" si="49"/>
        <v>401.02954891587024</v>
      </c>
    </row>
    <row r="115" spans="1:66" s="60" customFormat="1" ht="12.75" customHeight="1" x14ac:dyDescent="0.2">
      <c r="A115" s="14" t="s">
        <v>463</v>
      </c>
      <c r="B115" s="14" t="s">
        <v>1068</v>
      </c>
      <c r="C115" s="67" t="s">
        <v>63</v>
      </c>
      <c r="D115" s="14" t="s">
        <v>61</v>
      </c>
      <c r="E115" s="14" t="s">
        <v>34</v>
      </c>
      <c r="F115" s="14" t="s">
        <v>32</v>
      </c>
      <c r="G115" s="98">
        <f t="shared" si="30"/>
        <v>33</v>
      </c>
      <c r="H115" s="98">
        <f t="shared" si="31"/>
        <v>33</v>
      </c>
      <c r="I115" s="98">
        <f t="shared" si="32"/>
        <v>33</v>
      </c>
      <c r="J115" s="98">
        <f t="shared" si="33"/>
        <v>33</v>
      </c>
      <c r="K115" s="98">
        <f t="shared" si="34"/>
        <v>33</v>
      </c>
      <c r="L115" s="15">
        <f t="shared" si="35"/>
        <v>33</v>
      </c>
      <c r="M115" s="99">
        <v>6</v>
      </c>
      <c r="N115" s="98">
        <v>6</v>
      </c>
      <c r="O115" s="98">
        <v>6</v>
      </c>
      <c r="P115" s="98">
        <v>6</v>
      </c>
      <c r="Q115" s="98">
        <v>6</v>
      </c>
      <c r="R115" s="15">
        <f t="shared" si="36"/>
        <v>30</v>
      </c>
      <c r="S115" s="16">
        <v>198</v>
      </c>
      <c r="T115" s="17">
        <v>198</v>
      </c>
      <c r="U115" s="17">
        <v>198</v>
      </c>
      <c r="V115" s="17">
        <v>198</v>
      </c>
      <c r="W115" s="17">
        <v>198</v>
      </c>
      <c r="X115" s="15">
        <f t="shared" si="37"/>
        <v>990</v>
      </c>
      <c r="Y115" s="18">
        <f>S115*('Labour cost esc'!J$12-1)</f>
        <v>1.0093708302610658</v>
      </c>
      <c r="Z115" s="19">
        <f>T115*('Labour cost esc'!K$12-1)</f>
        <v>1.5159842103283614</v>
      </c>
      <c r="AA115" s="19">
        <f>U115*('Labour cost esc'!L$12-1)</f>
        <v>2.0238872639210421</v>
      </c>
      <c r="AB115" s="19">
        <f>V115*('Labour cost esc'!M$12-1)</f>
        <v>2.5330832741300671</v>
      </c>
      <c r="AC115" s="19">
        <f>W115*('Labour cost esc'!N$12-1)</f>
        <v>3.0435755324040219</v>
      </c>
      <c r="AD115" s="15">
        <f t="shared" si="38"/>
        <v>10.125901111044559</v>
      </c>
      <c r="AE115" s="18">
        <f t="shared" si="39"/>
        <v>199.00937083026108</v>
      </c>
      <c r="AF115" s="19">
        <f t="shared" si="40"/>
        <v>199.51598421032836</v>
      </c>
      <c r="AG115" s="19">
        <f t="shared" si="41"/>
        <v>200.02388726392104</v>
      </c>
      <c r="AH115" s="19">
        <f t="shared" si="42"/>
        <v>200.53308327413006</v>
      </c>
      <c r="AI115" s="19">
        <f t="shared" si="43"/>
        <v>201.04357553240402</v>
      </c>
      <c r="AJ115" s="20">
        <f t="shared" si="44"/>
        <v>1000.1259011110445</v>
      </c>
      <c r="AK115" s="98">
        <f t="shared" si="50"/>
        <v>0</v>
      </c>
      <c r="AL115" s="98">
        <f t="shared" si="51"/>
        <v>0</v>
      </c>
      <c r="AM115" s="98">
        <f t="shared" si="52"/>
        <v>0</v>
      </c>
      <c r="AN115" s="98">
        <f t="shared" si="53"/>
        <v>0</v>
      </c>
      <c r="AO115" s="98">
        <f t="shared" si="54"/>
        <v>0</v>
      </c>
      <c r="AP115" s="15">
        <f t="shared" si="45"/>
        <v>0</v>
      </c>
      <c r="AQ115" s="99">
        <v>0</v>
      </c>
      <c r="AR115" s="98">
        <v>0</v>
      </c>
      <c r="AS115" s="98">
        <v>0</v>
      </c>
      <c r="AT115" s="98">
        <v>0</v>
      </c>
      <c r="AU115" s="98">
        <v>0</v>
      </c>
      <c r="AV115" s="15">
        <f t="shared" si="46"/>
        <v>0</v>
      </c>
      <c r="AW115" s="16">
        <v>199.02835858347899</v>
      </c>
      <c r="AX115" s="17">
        <v>265.03568551155962</v>
      </c>
      <c r="AY115" s="17">
        <v>88.823426039999973</v>
      </c>
      <c r="AZ115" s="17">
        <v>-163.8434</v>
      </c>
      <c r="BA115" s="17">
        <v>0</v>
      </c>
      <c r="BB115" s="15">
        <f t="shared" si="47"/>
        <v>389.04407013503862</v>
      </c>
      <c r="BC115" s="16">
        <v>121.83683450389172</v>
      </c>
      <c r="BD115" s="17">
        <v>243.83762020746983</v>
      </c>
      <c r="BE115" s="17">
        <v>244.0016817186069</v>
      </c>
      <c r="BF115" s="17">
        <v>244.16585361541544</v>
      </c>
      <c r="BG115" s="17">
        <v>244.3301359721662</v>
      </c>
      <c r="BH115" s="15">
        <f t="shared" si="48"/>
        <v>1098.17212601755</v>
      </c>
      <c r="BI115" s="16">
        <v>0</v>
      </c>
      <c r="BJ115" s="17">
        <v>0</v>
      </c>
      <c r="BK115" s="17">
        <v>0</v>
      </c>
      <c r="BL115" s="17">
        <v>0</v>
      </c>
      <c r="BM115" s="17">
        <v>0</v>
      </c>
      <c r="BN115" s="15">
        <f t="shared" si="49"/>
        <v>0</v>
      </c>
    </row>
    <row r="116" spans="1:66" s="60" customFormat="1" ht="12.75" customHeight="1" x14ac:dyDescent="0.2">
      <c r="A116" s="14" t="s">
        <v>464</v>
      </c>
      <c r="B116" s="14" t="s">
        <v>1068</v>
      </c>
      <c r="C116" s="67" t="s">
        <v>465</v>
      </c>
      <c r="D116" s="14" t="s">
        <v>61</v>
      </c>
      <c r="E116" s="14" t="s">
        <v>34</v>
      </c>
      <c r="F116" s="14" t="s">
        <v>32</v>
      </c>
      <c r="G116" s="98">
        <f t="shared" si="30"/>
        <v>0</v>
      </c>
      <c r="H116" s="98">
        <f t="shared" si="31"/>
        <v>0</v>
      </c>
      <c r="I116" s="98">
        <f t="shared" si="32"/>
        <v>0</v>
      </c>
      <c r="J116" s="98">
        <f t="shared" si="33"/>
        <v>0</v>
      </c>
      <c r="K116" s="98">
        <f t="shared" si="34"/>
        <v>0</v>
      </c>
      <c r="L116" s="15">
        <f t="shared" si="35"/>
        <v>0</v>
      </c>
      <c r="M116" s="99">
        <v>0</v>
      </c>
      <c r="N116" s="98">
        <v>0</v>
      </c>
      <c r="O116" s="98">
        <v>0</v>
      </c>
      <c r="P116" s="98">
        <v>0</v>
      </c>
      <c r="Q116" s="98">
        <v>0</v>
      </c>
      <c r="R116" s="15">
        <f t="shared" si="36"/>
        <v>0</v>
      </c>
      <c r="S116" s="16">
        <v>0</v>
      </c>
      <c r="T116" s="17">
        <v>0</v>
      </c>
      <c r="U116" s="17">
        <v>0</v>
      </c>
      <c r="V116" s="17">
        <v>0</v>
      </c>
      <c r="W116" s="17">
        <v>0</v>
      </c>
      <c r="X116" s="15">
        <f t="shared" si="37"/>
        <v>0</v>
      </c>
      <c r="Y116" s="18">
        <f>S116*('Labour cost esc'!J$12-1)</f>
        <v>0</v>
      </c>
      <c r="Z116" s="19">
        <f>T116*('Labour cost esc'!K$12-1)</f>
        <v>0</v>
      </c>
      <c r="AA116" s="19">
        <f>U116*('Labour cost esc'!L$12-1)</f>
        <v>0</v>
      </c>
      <c r="AB116" s="19">
        <f>V116*('Labour cost esc'!M$12-1)</f>
        <v>0</v>
      </c>
      <c r="AC116" s="19">
        <f>W116*('Labour cost esc'!N$12-1)</f>
        <v>0</v>
      </c>
      <c r="AD116" s="15">
        <f t="shared" si="38"/>
        <v>0</v>
      </c>
      <c r="AE116" s="18">
        <f t="shared" si="39"/>
        <v>0</v>
      </c>
      <c r="AF116" s="19">
        <f t="shared" si="40"/>
        <v>0</v>
      </c>
      <c r="AG116" s="19">
        <f t="shared" si="41"/>
        <v>0</v>
      </c>
      <c r="AH116" s="19">
        <f t="shared" si="42"/>
        <v>0</v>
      </c>
      <c r="AI116" s="19">
        <f t="shared" si="43"/>
        <v>0</v>
      </c>
      <c r="AJ116" s="20">
        <f t="shared" si="44"/>
        <v>0</v>
      </c>
      <c r="AK116" s="98">
        <f t="shared" si="50"/>
        <v>0</v>
      </c>
      <c r="AL116" s="98">
        <f t="shared" si="51"/>
        <v>0</v>
      </c>
      <c r="AM116" s="98">
        <f t="shared" si="52"/>
        <v>0</v>
      </c>
      <c r="AN116" s="98">
        <f t="shared" si="53"/>
        <v>0</v>
      </c>
      <c r="AO116" s="98">
        <f t="shared" si="54"/>
        <v>0</v>
      </c>
      <c r="AP116" s="15">
        <f t="shared" si="45"/>
        <v>0</v>
      </c>
      <c r="AQ116" s="99">
        <v>0</v>
      </c>
      <c r="AR116" s="98">
        <v>0</v>
      </c>
      <c r="AS116" s="98">
        <v>0</v>
      </c>
      <c r="AT116" s="98">
        <v>0</v>
      </c>
      <c r="AU116" s="98">
        <v>0</v>
      </c>
      <c r="AV116" s="15">
        <f t="shared" si="46"/>
        <v>0</v>
      </c>
      <c r="AW116" s="16">
        <v>80.532481603281099</v>
      </c>
      <c r="AX116" s="17">
        <v>0.11209520642201834</v>
      </c>
      <c r="AY116" s="17">
        <v>0</v>
      </c>
      <c r="AZ116" s="17">
        <v>0</v>
      </c>
      <c r="BA116" s="17">
        <v>0</v>
      </c>
      <c r="BB116" s="15">
        <f t="shared" si="47"/>
        <v>80.644576809703111</v>
      </c>
      <c r="BC116" s="16">
        <v>0</v>
      </c>
      <c r="BD116" s="17">
        <v>0</v>
      </c>
      <c r="BE116" s="17">
        <v>0</v>
      </c>
      <c r="BF116" s="17">
        <v>0</v>
      </c>
      <c r="BG116" s="17">
        <v>0</v>
      </c>
      <c r="BH116" s="15">
        <f t="shared" si="48"/>
        <v>0</v>
      </c>
      <c r="BI116" s="16">
        <v>0</v>
      </c>
      <c r="BJ116" s="17">
        <v>0</v>
      </c>
      <c r="BK116" s="17">
        <v>0</v>
      </c>
      <c r="BL116" s="17">
        <v>0</v>
      </c>
      <c r="BM116" s="17">
        <v>0</v>
      </c>
      <c r="BN116" s="15">
        <f t="shared" si="49"/>
        <v>0</v>
      </c>
    </row>
    <row r="117" spans="1:66" s="60" customFormat="1" ht="12.75" customHeight="1" x14ac:dyDescent="0.2">
      <c r="A117" s="14" t="s">
        <v>466</v>
      </c>
      <c r="B117" s="14" t="s">
        <v>1068</v>
      </c>
      <c r="C117" s="67" t="s">
        <v>64</v>
      </c>
      <c r="D117" s="14" t="s">
        <v>61</v>
      </c>
      <c r="E117" s="14" t="s">
        <v>34</v>
      </c>
      <c r="F117" s="14" t="s">
        <v>32</v>
      </c>
      <c r="G117" s="98">
        <f t="shared" si="30"/>
        <v>22.5</v>
      </c>
      <c r="H117" s="98">
        <f t="shared" si="31"/>
        <v>22.5</v>
      </c>
      <c r="I117" s="98">
        <f t="shared" si="32"/>
        <v>0</v>
      </c>
      <c r="J117" s="98">
        <f t="shared" si="33"/>
        <v>0</v>
      </c>
      <c r="K117" s="98">
        <f t="shared" si="34"/>
        <v>0</v>
      </c>
      <c r="L117" s="15">
        <f t="shared" si="35"/>
        <v>22.5</v>
      </c>
      <c r="M117" s="99">
        <v>9</v>
      </c>
      <c r="N117" s="98">
        <v>9</v>
      </c>
      <c r="O117" s="98">
        <v>0</v>
      </c>
      <c r="P117" s="98">
        <v>0</v>
      </c>
      <c r="Q117" s="98">
        <v>0</v>
      </c>
      <c r="R117" s="15">
        <f t="shared" si="36"/>
        <v>18</v>
      </c>
      <c r="S117" s="16">
        <v>202.5</v>
      </c>
      <c r="T117" s="17">
        <v>202.5</v>
      </c>
      <c r="U117" s="17">
        <v>0</v>
      </c>
      <c r="V117" s="17">
        <v>0</v>
      </c>
      <c r="W117" s="17">
        <v>0</v>
      </c>
      <c r="X117" s="15">
        <f t="shared" si="37"/>
        <v>405</v>
      </c>
      <c r="Y117" s="18">
        <f>S117*('Labour cost esc'!J$12-1)</f>
        <v>1.0323110764033627</v>
      </c>
      <c r="Z117" s="19">
        <f>T117*('Labour cost esc'!K$12-1)</f>
        <v>1.5504383969267332</v>
      </c>
      <c r="AA117" s="19">
        <f>U117*('Labour cost esc'!L$12-1)</f>
        <v>0</v>
      </c>
      <c r="AB117" s="19">
        <f>V117*('Labour cost esc'!M$12-1)</f>
        <v>0</v>
      </c>
      <c r="AC117" s="19">
        <f>W117*('Labour cost esc'!N$12-1)</f>
        <v>0</v>
      </c>
      <c r="AD117" s="15">
        <f t="shared" si="38"/>
        <v>2.5827494733300957</v>
      </c>
      <c r="AE117" s="18">
        <f t="shared" si="39"/>
        <v>203.53231107640337</v>
      </c>
      <c r="AF117" s="19">
        <f t="shared" si="40"/>
        <v>204.05043839692672</v>
      </c>
      <c r="AG117" s="19">
        <f t="shared" si="41"/>
        <v>0</v>
      </c>
      <c r="AH117" s="19">
        <f t="shared" si="42"/>
        <v>0</v>
      </c>
      <c r="AI117" s="19">
        <f t="shared" si="43"/>
        <v>0</v>
      </c>
      <c r="AJ117" s="20">
        <f t="shared" si="44"/>
        <v>407.58274947333007</v>
      </c>
      <c r="AK117" s="98">
        <f t="shared" si="50"/>
        <v>0</v>
      </c>
      <c r="AL117" s="98">
        <f t="shared" si="51"/>
        <v>0</v>
      </c>
      <c r="AM117" s="98">
        <f t="shared" si="52"/>
        <v>0</v>
      </c>
      <c r="AN117" s="98">
        <f t="shared" si="53"/>
        <v>0</v>
      </c>
      <c r="AO117" s="98">
        <f t="shared" si="54"/>
        <v>0</v>
      </c>
      <c r="AP117" s="15">
        <f t="shared" si="45"/>
        <v>0</v>
      </c>
      <c r="AQ117" s="99">
        <v>0</v>
      </c>
      <c r="AR117" s="98">
        <v>0</v>
      </c>
      <c r="AS117" s="98">
        <v>0</v>
      </c>
      <c r="AT117" s="98">
        <v>0</v>
      </c>
      <c r="AU117" s="98">
        <v>0</v>
      </c>
      <c r="AV117" s="15">
        <f t="shared" si="46"/>
        <v>0</v>
      </c>
      <c r="AW117" s="16">
        <v>151.99472815849958</v>
      </c>
      <c r="AX117" s="17">
        <v>160.01918461775233</v>
      </c>
      <c r="AY117" s="17">
        <v>-8.1280130400000044</v>
      </c>
      <c r="AZ117" s="17">
        <v>-4.5431999999999997</v>
      </c>
      <c r="BA117" s="17">
        <v>0</v>
      </c>
      <c r="BB117" s="15">
        <f t="shared" si="47"/>
        <v>299.34269973625192</v>
      </c>
      <c r="BC117" s="16">
        <v>121.83683450389172</v>
      </c>
      <c r="BD117" s="17">
        <v>121.91881010373491</v>
      </c>
      <c r="BE117" s="17">
        <v>122.00084085930345</v>
      </c>
      <c r="BF117" s="17">
        <v>122.08292680770772</v>
      </c>
      <c r="BG117" s="17">
        <v>122.1650679860831</v>
      </c>
      <c r="BH117" s="15">
        <f t="shared" si="48"/>
        <v>610.00448026072092</v>
      </c>
      <c r="BI117" s="16">
        <v>0</v>
      </c>
      <c r="BJ117" s="17">
        <v>0</v>
      </c>
      <c r="BK117" s="17">
        <v>0</v>
      </c>
      <c r="BL117" s="17">
        <v>0</v>
      </c>
      <c r="BM117" s="17">
        <v>0</v>
      </c>
      <c r="BN117" s="15">
        <f t="shared" si="49"/>
        <v>0</v>
      </c>
    </row>
    <row r="118" spans="1:66" s="60" customFormat="1" ht="12.75" customHeight="1" x14ac:dyDescent="0.2">
      <c r="A118" s="14" t="s">
        <v>467</v>
      </c>
      <c r="B118" s="14" t="s">
        <v>1068</v>
      </c>
      <c r="C118" s="67" t="s">
        <v>468</v>
      </c>
      <c r="D118" s="14" t="s">
        <v>61</v>
      </c>
      <c r="E118" s="14" t="s">
        <v>39</v>
      </c>
      <c r="F118" s="14" t="s">
        <v>37</v>
      </c>
      <c r="G118" s="98">
        <f t="shared" si="30"/>
        <v>0</v>
      </c>
      <c r="H118" s="98">
        <f t="shared" si="31"/>
        <v>0</v>
      </c>
      <c r="I118" s="98">
        <f t="shared" si="32"/>
        <v>0</v>
      </c>
      <c r="J118" s="98">
        <f t="shared" si="33"/>
        <v>0</v>
      </c>
      <c r="K118" s="98">
        <f t="shared" si="34"/>
        <v>0</v>
      </c>
      <c r="L118" s="15">
        <f t="shared" si="35"/>
        <v>0</v>
      </c>
      <c r="M118" s="99">
        <v>0</v>
      </c>
      <c r="N118" s="98">
        <v>0</v>
      </c>
      <c r="O118" s="98">
        <v>0</v>
      </c>
      <c r="P118" s="98">
        <v>0</v>
      </c>
      <c r="Q118" s="98">
        <v>0</v>
      </c>
      <c r="R118" s="15">
        <f t="shared" si="36"/>
        <v>0</v>
      </c>
      <c r="S118" s="16">
        <v>0</v>
      </c>
      <c r="T118" s="17">
        <v>0</v>
      </c>
      <c r="U118" s="17">
        <v>0</v>
      </c>
      <c r="V118" s="17">
        <v>0</v>
      </c>
      <c r="W118" s="17">
        <v>0</v>
      </c>
      <c r="X118" s="15">
        <f t="shared" si="37"/>
        <v>0</v>
      </c>
      <c r="Y118" s="18">
        <f>S118*('Labour cost esc'!J$12-1)</f>
        <v>0</v>
      </c>
      <c r="Z118" s="19">
        <f>T118*('Labour cost esc'!K$12-1)</f>
        <v>0</v>
      </c>
      <c r="AA118" s="19">
        <f>U118*('Labour cost esc'!L$12-1)</f>
        <v>0</v>
      </c>
      <c r="AB118" s="19">
        <f>V118*('Labour cost esc'!M$12-1)</f>
        <v>0</v>
      </c>
      <c r="AC118" s="19">
        <f>W118*('Labour cost esc'!N$12-1)</f>
        <v>0</v>
      </c>
      <c r="AD118" s="15">
        <f t="shared" si="38"/>
        <v>0</v>
      </c>
      <c r="AE118" s="18">
        <f t="shared" si="39"/>
        <v>0</v>
      </c>
      <c r="AF118" s="19">
        <f t="shared" si="40"/>
        <v>0</v>
      </c>
      <c r="AG118" s="19">
        <f t="shared" si="41"/>
        <v>0</v>
      </c>
      <c r="AH118" s="19">
        <f t="shared" si="42"/>
        <v>0</v>
      </c>
      <c r="AI118" s="19">
        <f t="shared" si="43"/>
        <v>0</v>
      </c>
      <c r="AJ118" s="20">
        <f t="shared" si="44"/>
        <v>0</v>
      </c>
      <c r="AK118" s="98">
        <f t="shared" si="50"/>
        <v>0</v>
      </c>
      <c r="AL118" s="98">
        <f t="shared" si="51"/>
        <v>0</v>
      </c>
      <c r="AM118" s="98">
        <f t="shared" si="52"/>
        <v>0</v>
      </c>
      <c r="AN118" s="98">
        <f t="shared" si="53"/>
        <v>0</v>
      </c>
      <c r="AO118" s="98">
        <f t="shared" si="54"/>
        <v>0</v>
      </c>
      <c r="AP118" s="15">
        <f t="shared" si="45"/>
        <v>0</v>
      </c>
      <c r="AQ118" s="99">
        <v>0</v>
      </c>
      <c r="AR118" s="98">
        <v>0</v>
      </c>
      <c r="AS118" s="98">
        <v>0</v>
      </c>
      <c r="AT118" s="98">
        <v>0</v>
      </c>
      <c r="AU118" s="98">
        <v>0</v>
      </c>
      <c r="AV118" s="15">
        <f t="shared" si="46"/>
        <v>0</v>
      </c>
      <c r="AW118" s="16">
        <v>296.99440282120366</v>
      </c>
      <c r="AX118" s="17">
        <v>585.43435009197231</v>
      </c>
      <c r="AY118" s="17">
        <v>33.132310199999985</v>
      </c>
      <c r="AZ118" s="17">
        <v>-62.055839999999996</v>
      </c>
      <c r="BA118" s="17">
        <v>0</v>
      </c>
      <c r="BB118" s="15">
        <f t="shared" si="47"/>
        <v>853.50522311317593</v>
      </c>
      <c r="BC118" s="16">
        <v>316.77576971011854</v>
      </c>
      <c r="BD118" s="17">
        <v>316.98890626971092</v>
      </c>
      <c r="BE118" s="17">
        <v>0</v>
      </c>
      <c r="BF118" s="17">
        <v>0</v>
      </c>
      <c r="BG118" s="17">
        <v>0</v>
      </c>
      <c r="BH118" s="15">
        <f t="shared" si="48"/>
        <v>633.76467597982946</v>
      </c>
      <c r="BI118" s="16">
        <v>0</v>
      </c>
      <c r="BJ118" s="17">
        <v>0</v>
      </c>
      <c r="BK118" s="17">
        <v>0</v>
      </c>
      <c r="BL118" s="17">
        <v>0</v>
      </c>
      <c r="BM118" s="17">
        <v>151.40319970822526</v>
      </c>
      <c r="BN118" s="15">
        <f t="shared" si="49"/>
        <v>151.40319970822526</v>
      </c>
    </row>
    <row r="119" spans="1:66" s="60" customFormat="1" ht="12.75" customHeight="1" x14ac:dyDescent="0.2">
      <c r="A119" s="14" t="s">
        <v>469</v>
      </c>
      <c r="B119" s="14" t="s">
        <v>1068</v>
      </c>
      <c r="C119" s="67" t="s">
        <v>470</v>
      </c>
      <c r="D119" s="14" t="s">
        <v>61</v>
      </c>
      <c r="E119" s="14" t="s">
        <v>39</v>
      </c>
      <c r="F119" s="14" t="s">
        <v>37</v>
      </c>
      <c r="G119" s="98">
        <f t="shared" si="30"/>
        <v>0</v>
      </c>
      <c r="H119" s="98">
        <f t="shared" si="31"/>
        <v>0</v>
      </c>
      <c r="I119" s="98">
        <f t="shared" si="32"/>
        <v>0</v>
      </c>
      <c r="J119" s="98">
        <f t="shared" si="33"/>
        <v>0</v>
      </c>
      <c r="K119" s="98">
        <f t="shared" si="34"/>
        <v>0</v>
      </c>
      <c r="L119" s="15">
        <f t="shared" si="35"/>
        <v>0</v>
      </c>
      <c r="M119" s="99">
        <v>0</v>
      </c>
      <c r="N119" s="98">
        <v>0</v>
      </c>
      <c r="O119" s="98">
        <v>0</v>
      </c>
      <c r="P119" s="98">
        <v>0</v>
      </c>
      <c r="Q119" s="98">
        <v>0</v>
      </c>
      <c r="R119" s="15">
        <f t="shared" si="36"/>
        <v>0</v>
      </c>
      <c r="S119" s="16">
        <v>0</v>
      </c>
      <c r="T119" s="17">
        <v>0</v>
      </c>
      <c r="U119" s="17">
        <v>0</v>
      </c>
      <c r="V119" s="17">
        <v>0</v>
      </c>
      <c r="W119" s="17">
        <v>0</v>
      </c>
      <c r="X119" s="15">
        <f t="shared" si="37"/>
        <v>0</v>
      </c>
      <c r="Y119" s="18">
        <f>S119*('Labour cost esc'!J$12-1)</f>
        <v>0</v>
      </c>
      <c r="Z119" s="19">
        <f>T119*('Labour cost esc'!K$12-1)</f>
        <v>0</v>
      </c>
      <c r="AA119" s="19">
        <f>U119*('Labour cost esc'!L$12-1)</f>
        <v>0</v>
      </c>
      <c r="AB119" s="19">
        <f>V119*('Labour cost esc'!M$12-1)</f>
        <v>0</v>
      </c>
      <c r="AC119" s="19">
        <f>W119*('Labour cost esc'!N$12-1)</f>
        <v>0</v>
      </c>
      <c r="AD119" s="15">
        <f t="shared" si="38"/>
        <v>0</v>
      </c>
      <c r="AE119" s="18">
        <f t="shared" si="39"/>
        <v>0</v>
      </c>
      <c r="AF119" s="19">
        <f t="shared" si="40"/>
        <v>0</v>
      </c>
      <c r="AG119" s="19">
        <f t="shared" si="41"/>
        <v>0</v>
      </c>
      <c r="AH119" s="19">
        <f t="shared" si="42"/>
        <v>0</v>
      </c>
      <c r="AI119" s="19">
        <f t="shared" si="43"/>
        <v>0</v>
      </c>
      <c r="AJ119" s="20">
        <f t="shared" si="44"/>
        <v>0</v>
      </c>
      <c r="AK119" s="98">
        <f t="shared" si="50"/>
        <v>0</v>
      </c>
      <c r="AL119" s="98">
        <f t="shared" si="51"/>
        <v>0</v>
      </c>
      <c r="AM119" s="98">
        <f t="shared" si="52"/>
        <v>0</v>
      </c>
      <c r="AN119" s="98">
        <f t="shared" si="53"/>
        <v>0</v>
      </c>
      <c r="AO119" s="98">
        <f t="shared" si="54"/>
        <v>0</v>
      </c>
      <c r="AP119" s="15">
        <f t="shared" si="45"/>
        <v>0</v>
      </c>
      <c r="AQ119" s="99">
        <v>0</v>
      </c>
      <c r="AR119" s="98">
        <v>0</v>
      </c>
      <c r="AS119" s="98">
        <v>0</v>
      </c>
      <c r="AT119" s="98">
        <v>0</v>
      </c>
      <c r="AU119" s="98">
        <v>0</v>
      </c>
      <c r="AV119" s="15">
        <f t="shared" si="46"/>
        <v>0</v>
      </c>
      <c r="AW119" s="16">
        <v>0</v>
      </c>
      <c r="AX119" s="17">
        <v>0</v>
      </c>
      <c r="AY119" s="17">
        <v>0</v>
      </c>
      <c r="AZ119" s="17">
        <v>0</v>
      </c>
      <c r="BA119" s="17">
        <v>0</v>
      </c>
      <c r="BB119" s="15">
        <f t="shared" si="47"/>
        <v>0</v>
      </c>
      <c r="BC119" s="16">
        <v>0</v>
      </c>
      <c r="BD119" s="17">
        <v>0</v>
      </c>
      <c r="BE119" s="17">
        <v>237.90163967564169</v>
      </c>
      <c r="BF119" s="17">
        <v>0</v>
      </c>
      <c r="BG119" s="17">
        <v>0</v>
      </c>
      <c r="BH119" s="15">
        <f t="shared" si="48"/>
        <v>237.90163967564169</v>
      </c>
      <c r="BI119" s="16">
        <v>0</v>
      </c>
      <c r="BJ119" s="17">
        <v>0</v>
      </c>
      <c r="BK119" s="17">
        <v>0</v>
      </c>
      <c r="BL119" s="17">
        <v>0</v>
      </c>
      <c r="BM119" s="17">
        <v>0</v>
      </c>
      <c r="BN119" s="15">
        <f t="shared" si="49"/>
        <v>0</v>
      </c>
    </row>
    <row r="120" spans="1:66" s="60" customFormat="1" ht="12.75" customHeight="1" x14ac:dyDescent="0.2">
      <c r="A120" s="14" t="s">
        <v>471</v>
      </c>
      <c r="B120" s="14" t="s">
        <v>1068</v>
      </c>
      <c r="C120" s="67" t="s">
        <v>65</v>
      </c>
      <c r="D120" s="14" t="s">
        <v>61</v>
      </c>
      <c r="E120" s="14" t="s">
        <v>36</v>
      </c>
      <c r="F120" s="14" t="s">
        <v>37</v>
      </c>
      <c r="G120" s="98">
        <f t="shared" si="30"/>
        <v>450</v>
      </c>
      <c r="H120" s="98">
        <f t="shared" si="31"/>
        <v>450</v>
      </c>
      <c r="I120" s="98">
        <f t="shared" si="32"/>
        <v>450</v>
      </c>
      <c r="J120" s="98">
        <f t="shared" si="33"/>
        <v>0</v>
      </c>
      <c r="K120" s="98">
        <f t="shared" si="34"/>
        <v>0</v>
      </c>
      <c r="L120" s="15">
        <f t="shared" si="35"/>
        <v>450</v>
      </c>
      <c r="M120" s="99">
        <v>2</v>
      </c>
      <c r="N120" s="98">
        <v>2</v>
      </c>
      <c r="O120" s="98">
        <v>1</v>
      </c>
      <c r="P120" s="98">
        <v>0</v>
      </c>
      <c r="Q120" s="98">
        <v>0</v>
      </c>
      <c r="R120" s="15">
        <f t="shared" si="36"/>
        <v>5</v>
      </c>
      <c r="S120" s="16">
        <v>900</v>
      </c>
      <c r="T120" s="17">
        <v>900</v>
      </c>
      <c r="U120" s="17">
        <v>450</v>
      </c>
      <c r="V120" s="17">
        <v>0</v>
      </c>
      <c r="W120" s="17">
        <v>0</v>
      </c>
      <c r="X120" s="15">
        <f t="shared" si="37"/>
        <v>2250</v>
      </c>
      <c r="Y120" s="18">
        <f>S120*('Labour cost esc'!J$12-1)</f>
        <v>4.5880492284593899</v>
      </c>
      <c r="Z120" s="19">
        <f>T120*('Labour cost esc'!K$12-1)</f>
        <v>6.89083731967437</v>
      </c>
      <c r="AA120" s="19">
        <f>U120*('Labour cost esc'!L$12-1)</f>
        <v>4.5997437816387325</v>
      </c>
      <c r="AB120" s="19">
        <f>V120*('Labour cost esc'!M$12-1)</f>
        <v>0</v>
      </c>
      <c r="AC120" s="19">
        <f>W120*('Labour cost esc'!N$12-1)</f>
        <v>0</v>
      </c>
      <c r="AD120" s="15">
        <f t="shared" si="38"/>
        <v>16.078630329772494</v>
      </c>
      <c r="AE120" s="18">
        <f t="shared" si="39"/>
        <v>904.58804922845934</v>
      </c>
      <c r="AF120" s="19">
        <f t="shared" si="40"/>
        <v>906.89083731967435</v>
      </c>
      <c r="AG120" s="19">
        <f t="shared" si="41"/>
        <v>454.59974378163872</v>
      </c>
      <c r="AH120" s="19">
        <f t="shared" si="42"/>
        <v>0</v>
      </c>
      <c r="AI120" s="19">
        <f t="shared" si="43"/>
        <v>0</v>
      </c>
      <c r="AJ120" s="20">
        <f t="shared" si="44"/>
        <v>2266.0786303297723</v>
      </c>
      <c r="AK120" s="98">
        <f t="shared" si="50"/>
        <v>0</v>
      </c>
      <c r="AL120" s="98">
        <f t="shared" si="51"/>
        <v>0</v>
      </c>
      <c r="AM120" s="98">
        <f t="shared" si="52"/>
        <v>0</v>
      </c>
      <c r="AN120" s="98">
        <f t="shared" si="53"/>
        <v>0</v>
      </c>
      <c r="AO120" s="98">
        <f t="shared" si="54"/>
        <v>0</v>
      </c>
      <c r="AP120" s="15">
        <f t="shared" si="45"/>
        <v>0</v>
      </c>
      <c r="AQ120" s="99">
        <v>0</v>
      </c>
      <c r="AR120" s="98">
        <v>0</v>
      </c>
      <c r="AS120" s="98">
        <v>0</v>
      </c>
      <c r="AT120" s="98">
        <v>0</v>
      </c>
      <c r="AU120" s="98">
        <v>0</v>
      </c>
      <c r="AV120" s="15">
        <f t="shared" si="46"/>
        <v>0</v>
      </c>
      <c r="AW120" s="16">
        <v>0</v>
      </c>
      <c r="AX120" s="17">
        <v>0</v>
      </c>
      <c r="AY120" s="17">
        <v>790.07372135999992</v>
      </c>
      <c r="AZ120" s="17">
        <v>170.96545999999987</v>
      </c>
      <c r="BA120" s="17">
        <v>0</v>
      </c>
      <c r="BB120" s="15">
        <f t="shared" si="47"/>
        <v>961.03918135999982</v>
      </c>
      <c r="BC120" s="16">
        <v>0</v>
      </c>
      <c r="BD120" s="17">
        <v>0</v>
      </c>
      <c r="BE120" s="17">
        <v>366.00252257791033</v>
      </c>
      <c r="BF120" s="17">
        <v>732.4975608462463</v>
      </c>
      <c r="BG120" s="17">
        <v>366.49520395824936</v>
      </c>
      <c r="BH120" s="15">
        <f t="shared" si="48"/>
        <v>1464.9952873824059</v>
      </c>
      <c r="BI120" s="16">
        <v>0</v>
      </c>
      <c r="BJ120" s="17">
        <v>0</v>
      </c>
      <c r="BK120" s="17">
        <v>0</v>
      </c>
      <c r="BL120" s="17">
        <v>0</v>
      </c>
      <c r="BM120" s="17">
        <v>0</v>
      </c>
      <c r="BN120" s="15">
        <f t="shared" si="49"/>
        <v>0</v>
      </c>
    </row>
    <row r="121" spans="1:66" s="60" customFormat="1" ht="12.75" customHeight="1" x14ac:dyDescent="0.2">
      <c r="A121" s="14" t="s">
        <v>472</v>
      </c>
      <c r="B121" s="14" t="s">
        <v>1068</v>
      </c>
      <c r="C121" s="67" t="s">
        <v>473</v>
      </c>
      <c r="D121" s="14" t="s">
        <v>61</v>
      </c>
      <c r="E121" s="14" t="s">
        <v>39</v>
      </c>
      <c r="F121" s="14" t="s">
        <v>37</v>
      </c>
      <c r="G121" s="98">
        <f t="shared" si="30"/>
        <v>0</v>
      </c>
      <c r="H121" s="98">
        <f t="shared" si="31"/>
        <v>0</v>
      </c>
      <c r="I121" s="98">
        <f t="shared" si="32"/>
        <v>0</v>
      </c>
      <c r="J121" s="98">
        <f t="shared" si="33"/>
        <v>0</v>
      </c>
      <c r="K121" s="98">
        <f t="shared" si="34"/>
        <v>0</v>
      </c>
      <c r="L121" s="15">
        <f t="shared" si="35"/>
        <v>0</v>
      </c>
      <c r="M121" s="99">
        <v>0</v>
      </c>
      <c r="N121" s="98">
        <v>0</v>
      </c>
      <c r="O121" s="98">
        <v>0</v>
      </c>
      <c r="P121" s="98">
        <v>0</v>
      </c>
      <c r="Q121" s="98">
        <v>0</v>
      </c>
      <c r="R121" s="15">
        <f t="shared" si="36"/>
        <v>0</v>
      </c>
      <c r="S121" s="16">
        <v>0</v>
      </c>
      <c r="T121" s="17">
        <v>0</v>
      </c>
      <c r="U121" s="17">
        <v>0</v>
      </c>
      <c r="V121" s="17">
        <v>0</v>
      </c>
      <c r="W121" s="17">
        <v>0</v>
      </c>
      <c r="X121" s="15">
        <f t="shared" si="37"/>
        <v>0</v>
      </c>
      <c r="Y121" s="18">
        <f>S121*('Labour cost esc'!J$12-1)</f>
        <v>0</v>
      </c>
      <c r="Z121" s="19">
        <f>T121*('Labour cost esc'!K$12-1)</f>
        <v>0</v>
      </c>
      <c r="AA121" s="19">
        <f>U121*('Labour cost esc'!L$12-1)</f>
        <v>0</v>
      </c>
      <c r="AB121" s="19">
        <f>V121*('Labour cost esc'!M$12-1)</f>
        <v>0</v>
      </c>
      <c r="AC121" s="19">
        <f>W121*('Labour cost esc'!N$12-1)</f>
        <v>0</v>
      </c>
      <c r="AD121" s="15">
        <f t="shared" si="38"/>
        <v>0</v>
      </c>
      <c r="AE121" s="18">
        <f t="shared" si="39"/>
        <v>0</v>
      </c>
      <c r="AF121" s="19">
        <f t="shared" si="40"/>
        <v>0</v>
      </c>
      <c r="AG121" s="19">
        <f t="shared" si="41"/>
        <v>0</v>
      </c>
      <c r="AH121" s="19">
        <f t="shared" si="42"/>
        <v>0</v>
      </c>
      <c r="AI121" s="19">
        <f t="shared" si="43"/>
        <v>0</v>
      </c>
      <c r="AJ121" s="20">
        <f t="shared" si="44"/>
        <v>0</v>
      </c>
      <c r="AK121" s="98">
        <f t="shared" si="50"/>
        <v>0</v>
      </c>
      <c r="AL121" s="98">
        <f t="shared" si="51"/>
        <v>0</v>
      </c>
      <c r="AM121" s="98">
        <f t="shared" si="52"/>
        <v>0</v>
      </c>
      <c r="AN121" s="98">
        <f t="shared" si="53"/>
        <v>0</v>
      </c>
      <c r="AO121" s="98">
        <f t="shared" si="54"/>
        <v>0</v>
      </c>
      <c r="AP121" s="15">
        <f t="shared" si="45"/>
        <v>0</v>
      </c>
      <c r="AQ121" s="99">
        <v>0</v>
      </c>
      <c r="AR121" s="98">
        <v>0</v>
      </c>
      <c r="AS121" s="98">
        <v>0</v>
      </c>
      <c r="AT121" s="98">
        <v>0</v>
      </c>
      <c r="AU121" s="98">
        <v>0</v>
      </c>
      <c r="AV121" s="15">
        <f t="shared" si="46"/>
        <v>0</v>
      </c>
      <c r="AW121" s="16">
        <v>354.45774734028026</v>
      </c>
      <c r="AX121" s="17">
        <v>255.120320041101</v>
      </c>
      <c r="AY121" s="17">
        <v>-8.0958171600000011</v>
      </c>
      <c r="AZ121" s="17">
        <v>217.74997000000002</v>
      </c>
      <c r="BA121" s="17">
        <v>0</v>
      </c>
      <c r="BB121" s="15">
        <f t="shared" si="47"/>
        <v>819.23222022138134</v>
      </c>
      <c r="BC121" s="16">
        <v>353.32682006128596</v>
      </c>
      <c r="BD121" s="17">
        <v>353.56454930083123</v>
      </c>
      <c r="BE121" s="17">
        <v>0</v>
      </c>
      <c r="BF121" s="17">
        <v>0</v>
      </c>
      <c r="BG121" s="17">
        <v>0</v>
      </c>
      <c r="BH121" s="15">
        <f t="shared" si="48"/>
        <v>706.89136936211719</v>
      </c>
      <c r="BI121" s="16">
        <v>0</v>
      </c>
      <c r="BJ121" s="17">
        <v>0</v>
      </c>
      <c r="BK121" s="17">
        <v>0</v>
      </c>
      <c r="BL121" s="17">
        <v>0</v>
      </c>
      <c r="BM121" s="17">
        <v>0</v>
      </c>
      <c r="BN121" s="15">
        <f t="shared" si="49"/>
        <v>0</v>
      </c>
    </row>
    <row r="122" spans="1:66" s="60" customFormat="1" ht="12.75" customHeight="1" x14ac:dyDescent="0.2">
      <c r="A122" s="14" t="s">
        <v>474</v>
      </c>
      <c r="B122" s="14" t="s">
        <v>1068</v>
      </c>
      <c r="C122" s="67" t="s">
        <v>475</v>
      </c>
      <c r="D122" s="14" t="s">
        <v>61</v>
      </c>
      <c r="E122" s="14" t="s">
        <v>39</v>
      </c>
      <c r="F122" s="14" t="s">
        <v>37</v>
      </c>
      <c r="G122" s="98">
        <f t="shared" si="30"/>
        <v>0</v>
      </c>
      <c r="H122" s="98">
        <f t="shared" si="31"/>
        <v>0</v>
      </c>
      <c r="I122" s="98">
        <f t="shared" si="32"/>
        <v>0</v>
      </c>
      <c r="J122" s="98">
        <f t="shared" si="33"/>
        <v>0</v>
      </c>
      <c r="K122" s="98">
        <f t="shared" si="34"/>
        <v>0</v>
      </c>
      <c r="L122" s="15">
        <f t="shared" si="35"/>
        <v>0</v>
      </c>
      <c r="M122" s="99">
        <v>0</v>
      </c>
      <c r="N122" s="98">
        <v>0</v>
      </c>
      <c r="O122" s="98">
        <v>0</v>
      </c>
      <c r="P122" s="98">
        <v>0</v>
      </c>
      <c r="Q122" s="98">
        <v>0</v>
      </c>
      <c r="R122" s="15">
        <f t="shared" si="36"/>
        <v>0</v>
      </c>
      <c r="S122" s="16">
        <v>0</v>
      </c>
      <c r="T122" s="17">
        <v>0</v>
      </c>
      <c r="U122" s="17">
        <v>0</v>
      </c>
      <c r="V122" s="17">
        <v>0</v>
      </c>
      <c r="W122" s="17">
        <v>0</v>
      </c>
      <c r="X122" s="15">
        <f t="shared" si="37"/>
        <v>0</v>
      </c>
      <c r="Y122" s="18">
        <f>S122*('Labour cost esc'!J$12-1)</f>
        <v>0</v>
      </c>
      <c r="Z122" s="19">
        <f>T122*('Labour cost esc'!K$12-1)</f>
        <v>0</v>
      </c>
      <c r="AA122" s="19">
        <f>U122*('Labour cost esc'!L$12-1)</f>
        <v>0</v>
      </c>
      <c r="AB122" s="19">
        <f>V122*('Labour cost esc'!M$12-1)</f>
        <v>0</v>
      </c>
      <c r="AC122" s="19">
        <f>W122*('Labour cost esc'!N$12-1)</f>
        <v>0</v>
      </c>
      <c r="AD122" s="15">
        <f t="shared" si="38"/>
        <v>0</v>
      </c>
      <c r="AE122" s="18">
        <f t="shared" si="39"/>
        <v>0</v>
      </c>
      <c r="AF122" s="19">
        <f t="shared" si="40"/>
        <v>0</v>
      </c>
      <c r="AG122" s="19">
        <f t="shared" si="41"/>
        <v>0</v>
      </c>
      <c r="AH122" s="19">
        <f t="shared" si="42"/>
        <v>0</v>
      </c>
      <c r="AI122" s="19">
        <f t="shared" si="43"/>
        <v>0</v>
      </c>
      <c r="AJ122" s="20">
        <f t="shared" si="44"/>
        <v>0</v>
      </c>
      <c r="AK122" s="98">
        <f t="shared" si="50"/>
        <v>0</v>
      </c>
      <c r="AL122" s="98">
        <f t="shared" si="51"/>
        <v>0</v>
      </c>
      <c r="AM122" s="98">
        <f t="shared" si="52"/>
        <v>0</v>
      </c>
      <c r="AN122" s="98">
        <f t="shared" si="53"/>
        <v>0</v>
      </c>
      <c r="AO122" s="98">
        <f t="shared" si="54"/>
        <v>0</v>
      </c>
      <c r="AP122" s="15">
        <f t="shared" si="45"/>
        <v>0</v>
      </c>
      <c r="AQ122" s="99">
        <v>0</v>
      </c>
      <c r="AR122" s="98">
        <v>0</v>
      </c>
      <c r="AS122" s="98">
        <v>0</v>
      </c>
      <c r="AT122" s="98">
        <v>0</v>
      </c>
      <c r="AU122" s="98">
        <v>0</v>
      </c>
      <c r="AV122" s="15">
        <f t="shared" si="46"/>
        <v>0</v>
      </c>
      <c r="AW122" s="16">
        <v>0</v>
      </c>
      <c r="AX122" s="17">
        <v>217.25881892958714</v>
      </c>
      <c r="AY122" s="17">
        <v>37.137567959999991</v>
      </c>
      <c r="AZ122" s="17">
        <v>-14.577480000000001</v>
      </c>
      <c r="BA122" s="17">
        <v>0</v>
      </c>
      <c r="BB122" s="15">
        <f t="shared" si="47"/>
        <v>239.81890688958711</v>
      </c>
      <c r="BC122" s="16">
        <v>0</v>
      </c>
      <c r="BD122" s="17">
        <v>0</v>
      </c>
      <c r="BE122" s="17">
        <v>0</v>
      </c>
      <c r="BF122" s="17">
        <v>0</v>
      </c>
      <c r="BG122" s="17">
        <v>0</v>
      </c>
      <c r="BH122" s="15">
        <f t="shared" si="48"/>
        <v>0</v>
      </c>
      <c r="BI122" s="16">
        <v>0</v>
      </c>
      <c r="BJ122" s="17">
        <v>0</v>
      </c>
      <c r="BK122" s="17">
        <v>0</v>
      </c>
      <c r="BL122" s="17">
        <v>0</v>
      </c>
      <c r="BM122" s="17">
        <v>0</v>
      </c>
      <c r="BN122" s="15">
        <f t="shared" si="49"/>
        <v>0</v>
      </c>
    </row>
    <row r="123" spans="1:66" s="60" customFormat="1" ht="12.75" customHeight="1" x14ac:dyDescent="0.2">
      <c r="A123" s="14" t="s">
        <v>476</v>
      </c>
      <c r="B123" s="14" t="s">
        <v>1068</v>
      </c>
      <c r="C123" s="67" t="s">
        <v>66</v>
      </c>
      <c r="D123" s="14" t="s">
        <v>61</v>
      </c>
      <c r="E123" s="14" t="s">
        <v>34</v>
      </c>
      <c r="F123" s="14" t="s">
        <v>32</v>
      </c>
      <c r="G123" s="98">
        <f t="shared" si="30"/>
        <v>5.8500000000000005</v>
      </c>
      <c r="H123" s="98">
        <f t="shared" si="31"/>
        <v>5.8500000000000005</v>
      </c>
      <c r="I123" s="98">
        <f t="shared" si="32"/>
        <v>5.8500000000000005</v>
      </c>
      <c r="J123" s="98">
        <f t="shared" si="33"/>
        <v>5.8500000000000005</v>
      </c>
      <c r="K123" s="98">
        <f t="shared" si="34"/>
        <v>5.8500000000000005</v>
      </c>
      <c r="L123" s="15">
        <f t="shared" si="35"/>
        <v>5.8500000000000005</v>
      </c>
      <c r="M123" s="99">
        <v>4</v>
      </c>
      <c r="N123" s="98">
        <v>4</v>
      </c>
      <c r="O123" s="98">
        <v>4</v>
      </c>
      <c r="P123" s="98">
        <v>4</v>
      </c>
      <c r="Q123" s="98">
        <v>4</v>
      </c>
      <c r="R123" s="15">
        <f t="shared" si="36"/>
        <v>20</v>
      </c>
      <c r="S123" s="16">
        <v>23.400000000000002</v>
      </c>
      <c r="T123" s="17">
        <v>23.400000000000002</v>
      </c>
      <c r="U123" s="17">
        <v>23.400000000000002</v>
      </c>
      <c r="V123" s="17">
        <v>23.400000000000002</v>
      </c>
      <c r="W123" s="17">
        <v>23.400000000000002</v>
      </c>
      <c r="X123" s="15">
        <f t="shared" si="37"/>
        <v>117.00000000000001</v>
      </c>
      <c r="Y123" s="18">
        <f>S123*('Labour cost esc'!J$12-1)</f>
        <v>0.11928927993994415</v>
      </c>
      <c r="Z123" s="19">
        <f>T123*('Labour cost esc'!K$12-1)</f>
        <v>0.17916177031153363</v>
      </c>
      <c r="AA123" s="19">
        <f>U123*('Labour cost esc'!L$12-1)</f>
        <v>0.23918667664521409</v>
      </c>
      <c r="AB123" s="19">
        <f>V123*('Labour cost esc'!M$12-1)</f>
        <v>0.29936438694264433</v>
      </c>
      <c r="AC123" s="19">
        <f>W123*('Labour cost esc'!N$12-1)</f>
        <v>0.35969529019320262</v>
      </c>
      <c r="AD123" s="15">
        <f t="shared" si="38"/>
        <v>1.1966974040325389</v>
      </c>
      <c r="AE123" s="18">
        <f t="shared" si="39"/>
        <v>23.519289279939947</v>
      </c>
      <c r="AF123" s="19">
        <f t="shared" si="40"/>
        <v>23.579161770311536</v>
      </c>
      <c r="AG123" s="19">
        <f t="shared" si="41"/>
        <v>23.639186676645217</v>
      </c>
      <c r="AH123" s="19">
        <f t="shared" si="42"/>
        <v>23.699364386942648</v>
      </c>
      <c r="AI123" s="19">
        <f t="shared" si="43"/>
        <v>23.759695290193203</v>
      </c>
      <c r="AJ123" s="20">
        <f t="shared" si="44"/>
        <v>118.19669740403256</v>
      </c>
      <c r="AK123" s="98">
        <f t="shared" si="50"/>
        <v>0</v>
      </c>
      <c r="AL123" s="98">
        <f t="shared" si="51"/>
        <v>0</v>
      </c>
      <c r="AM123" s="98">
        <f t="shared" si="52"/>
        <v>0</v>
      </c>
      <c r="AN123" s="98">
        <f t="shared" si="53"/>
        <v>0</v>
      </c>
      <c r="AO123" s="98">
        <f t="shared" si="54"/>
        <v>0</v>
      </c>
      <c r="AP123" s="15">
        <f t="shared" si="45"/>
        <v>0</v>
      </c>
      <c r="AQ123" s="99">
        <v>0</v>
      </c>
      <c r="AR123" s="98">
        <v>0</v>
      </c>
      <c r="AS123" s="98">
        <v>0</v>
      </c>
      <c r="AT123" s="98">
        <v>0</v>
      </c>
      <c r="AU123" s="98">
        <v>0</v>
      </c>
      <c r="AV123" s="15">
        <f t="shared" si="46"/>
        <v>0</v>
      </c>
      <c r="AW123" s="16">
        <v>193.8906826570981</v>
      </c>
      <c r="AX123" s="17">
        <v>197.54366348435775</v>
      </c>
      <c r="AY123" s="17">
        <v>-37.854629100000011</v>
      </c>
      <c r="AZ123" s="17">
        <v>0</v>
      </c>
      <c r="BA123" s="17">
        <v>0</v>
      </c>
      <c r="BB123" s="15">
        <f t="shared" si="47"/>
        <v>353.57971704145587</v>
      </c>
      <c r="BC123" s="16">
        <v>0</v>
      </c>
      <c r="BD123" s="17">
        <v>0</v>
      </c>
      <c r="BE123" s="17">
        <v>0</v>
      </c>
      <c r="BF123" s="17">
        <v>0</v>
      </c>
      <c r="BG123" s="17">
        <v>0</v>
      </c>
      <c r="BH123" s="15">
        <f t="shared" si="48"/>
        <v>0</v>
      </c>
      <c r="BI123" s="16">
        <v>0</v>
      </c>
      <c r="BJ123" s="17">
        <v>0</v>
      </c>
      <c r="BK123" s="17">
        <v>0</v>
      </c>
      <c r="BL123" s="17">
        <v>0</v>
      </c>
      <c r="BM123" s="17">
        <v>0</v>
      </c>
      <c r="BN123" s="15">
        <f t="shared" si="49"/>
        <v>0</v>
      </c>
    </row>
    <row r="124" spans="1:66" s="60" customFormat="1" ht="12.75" customHeight="1" x14ac:dyDescent="0.2">
      <c r="A124" s="14" t="s">
        <v>477</v>
      </c>
      <c r="B124" s="14" t="s">
        <v>1068</v>
      </c>
      <c r="C124" s="67" t="s">
        <v>478</v>
      </c>
      <c r="D124" s="14" t="s">
        <v>61</v>
      </c>
      <c r="E124" s="14" t="s">
        <v>68</v>
      </c>
      <c r="F124" s="14" t="s">
        <v>48</v>
      </c>
      <c r="G124" s="98">
        <f t="shared" si="30"/>
        <v>0</v>
      </c>
      <c r="H124" s="98">
        <f t="shared" si="31"/>
        <v>0</v>
      </c>
      <c r="I124" s="98">
        <f t="shared" si="32"/>
        <v>0</v>
      </c>
      <c r="J124" s="98">
        <f t="shared" si="33"/>
        <v>0</v>
      </c>
      <c r="K124" s="98">
        <f t="shared" si="34"/>
        <v>0</v>
      </c>
      <c r="L124" s="15">
        <f t="shared" si="35"/>
        <v>0</v>
      </c>
      <c r="M124" s="99">
        <v>0</v>
      </c>
      <c r="N124" s="98">
        <v>0</v>
      </c>
      <c r="O124" s="98">
        <v>0</v>
      </c>
      <c r="P124" s="98">
        <v>0</v>
      </c>
      <c r="Q124" s="98">
        <v>0</v>
      </c>
      <c r="R124" s="15">
        <f t="shared" si="36"/>
        <v>0</v>
      </c>
      <c r="S124" s="16">
        <v>0</v>
      </c>
      <c r="T124" s="17">
        <v>0</v>
      </c>
      <c r="U124" s="17">
        <v>0</v>
      </c>
      <c r="V124" s="17">
        <v>0</v>
      </c>
      <c r="W124" s="17">
        <v>0</v>
      </c>
      <c r="X124" s="15">
        <f t="shared" si="37"/>
        <v>0</v>
      </c>
      <c r="Y124" s="18">
        <f>S124*('Labour cost esc'!J$12-1)</f>
        <v>0</v>
      </c>
      <c r="Z124" s="19">
        <f>T124*('Labour cost esc'!K$12-1)</f>
        <v>0</v>
      </c>
      <c r="AA124" s="19">
        <f>U124*('Labour cost esc'!L$12-1)</f>
        <v>0</v>
      </c>
      <c r="AB124" s="19">
        <f>V124*('Labour cost esc'!M$12-1)</f>
        <v>0</v>
      </c>
      <c r="AC124" s="19">
        <f>W124*('Labour cost esc'!N$12-1)</f>
        <v>0</v>
      </c>
      <c r="AD124" s="15">
        <f t="shared" si="38"/>
        <v>0</v>
      </c>
      <c r="AE124" s="18">
        <f t="shared" si="39"/>
        <v>0</v>
      </c>
      <c r="AF124" s="19">
        <f t="shared" si="40"/>
        <v>0</v>
      </c>
      <c r="AG124" s="19">
        <f t="shared" si="41"/>
        <v>0</v>
      </c>
      <c r="AH124" s="19">
        <f t="shared" si="42"/>
        <v>0</v>
      </c>
      <c r="AI124" s="19">
        <f t="shared" si="43"/>
        <v>0</v>
      </c>
      <c r="AJ124" s="20">
        <f t="shared" si="44"/>
        <v>0</v>
      </c>
      <c r="AK124" s="98">
        <f t="shared" si="50"/>
        <v>0</v>
      </c>
      <c r="AL124" s="98">
        <f t="shared" si="51"/>
        <v>0</v>
      </c>
      <c r="AM124" s="98">
        <f t="shared" si="52"/>
        <v>0</v>
      </c>
      <c r="AN124" s="98">
        <f t="shared" si="53"/>
        <v>0</v>
      </c>
      <c r="AO124" s="98">
        <f t="shared" si="54"/>
        <v>0</v>
      </c>
      <c r="AP124" s="15">
        <f t="shared" si="45"/>
        <v>0</v>
      </c>
      <c r="AQ124" s="99">
        <v>0</v>
      </c>
      <c r="AR124" s="98">
        <v>0</v>
      </c>
      <c r="AS124" s="98">
        <v>0</v>
      </c>
      <c r="AT124" s="98">
        <v>0</v>
      </c>
      <c r="AU124" s="98">
        <v>0</v>
      </c>
      <c r="AV124" s="15">
        <f t="shared" si="46"/>
        <v>0</v>
      </c>
      <c r="AW124" s="16">
        <v>0</v>
      </c>
      <c r="AX124" s="17">
        <v>1950.0583761912383</v>
      </c>
      <c r="AY124" s="17">
        <v>0</v>
      </c>
      <c r="AZ124" s="17">
        <v>0</v>
      </c>
      <c r="BA124" s="17">
        <v>0</v>
      </c>
      <c r="BB124" s="15">
        <f t="shared" si="47"/>
        <v>1950.0583761912383</v>
      </c>
      <c r="BC124" s="16">
        <v>0</v>
      </c>
      <c r="BD124" s="17">
        <v>0</v>
      </c>
      <c r="BE124" s="17">
        <v>0</v>
      </c>
      <c r="BF124" s="17">
        <v>0</v>
      </c>
      <c r="BG124" s="17">
        <v>0</v>
      </c>
      <c r="BH124" s="15">
        <f t="shared" si="48"/>
        <v>0</v>
      </c>
      <c r="BI124" s="16">
        <v>0</v>
      </c>
      <c r="BJ124" s="17">
        <v>0</v>
      </c>
      <c r="BK124" s="17">
        <v>0</v>
      </c>
      <c r="BL124" s="17">
        <v>0</v>
      </c>
      <c r="BM124" s="17">
        <v>0</v>
      </c>
      <c r="BN124" s="15">
        <f t="shared" si="49"/>
        <v>0</v>
      </c>
    </row>
    <row r="125" spans="1:66" s="60" customFormat="1" ht="12.75" customHeight="1" x14ac:dyDescent="0.2">
      <c r="A125" s="14" t="s">
        <v>479</v>
      </c>
      <c r="B125" s="14" t="s">
        <v>1068</v>
      </c>
      <c r="C125" s="67" t="s">
        <v>480</v>
      </c>
      <c r="D125" s="14" t="s">
        <v>61</v>
      </c>
      <c r="E125" s="14" t="s">
        <v>68</v>
      </c>
      <c r="F125" s="14" t="s">
        <v>48</v>
      </c>
      <c r="G125" s="98">
        <f t="shared" si="30"/>
        <v>0</v>
      </c>
      <c r="H125" s="98">
        <f t="shared" si="31"/>
        <v>0</v>
      </c>
      <c r="I125" s="98">
        <f t="shared" si="32"/>
        <v>0</v>
      </c>
      <c r="J125" s="98">
        <f t="shared" si="33"/>
        <v>0</v>
      </c>
      <c r="K125" s="98">
        <f t="shared" si="34"/>
        <v>0</v>
      </c>
      <c r="L125" s="15">
        <f t="shared" si="35"/>
        <v>0</v>
      </c>
      <c r="M125" s="99">
        <v>0</v>
      </c>
      <c r="N125" s="98">
        <v>0</v>
      </c>
      <c r="O125" s="98">
        <v>0</v>
      </c>
      <c r="P125" s="98">
        <v>0</v>
      </c>
      <c r="Q125" s="98">
        <v>0</v>
      </c>
      <c r="R125" s="15">
        <f t="shared" si="36"/>
        <v>0</v>
      </c>
      <c r="S125" s="16">
        <v>0</v>
      </c>
      <c r="T125" s="17">
        <v>0</v>
      </c>
      <c r="U125" s="17">
        <v>0</v>
      </c>
      <c r="V125" s="17">
        <v>0</v>
      </c>
      <c r="W125" s="17">
        <v>0</v>
      </c>
      <c r="X125" s="15">
        <f t="shared" si="37"/>
        <v>0</v>
      </c>
      <c r="Y125" s="18">
        <f>S125*('Labour cost esc'!J$12-1)</f>
        <v>0</v>
      </c>
      <c r="Z125" s="19">
        <f>T125*('Labour cost esc'!K$12-1)</f>
        <v>0</v>
      </c>
      <c r="AA125" s="19">
        <f>U125*('Labour cost esc'!L$12-1)</f>
        <v>0</v>
      </c>
      <c r="AB125" s="19">
        <f>V125*('Labour cost esc'!M$12-1)</f>
        <v>0</v>
      </c>
      <c r="AC125" s="19">
        <f>W125*('Labour cost esc'!N$12-1)</f>
        <v>0</v>
      </c>
      <c r="AD125" s="15">
        <f t="shared" si="38"/>
        <v>0</v>
      </c>
      <c r="AE125" s="18">
        <f t="shared" si="39"/>
        <v>0</v>
      </c>
      <c r="AF125" s="19">
        <f t="shared" si="40"/>
        <v>0</v>
      </c>
      <c r="AG125" s="19">
        <f t="shared" si="41"/>
        <v>0</v>
      </c>
      <c r="AH125" s="19">
        <f t="shared" si="42"/>
        <v>0</v>
      </c>
      <c r="AI125" s="19">
        <f t="shared" si="43"/>
        <v>0</v>
      </c>
      <c r="AJ125" s="20">
        <f t="shared" si="44"/>
        <v>0</v>
      </c>
      <c r="AK125" s="98">
        <f t="shared" si="50"/>
        <v>0</v>
      </c>
      <c r="AL125" s="98">
        <f t="shared" si="51"/>
        <v>0</v>
      </c>
      <c r="AM125" s="98">
        <f t="shared" si="52"/>
        <v>0</v>
      </c>
      <c r="AN125" s="98">
        <f t="shared" si="53"/>
        <v>0</v>
      </c>
      <c r="AO125" s="98">
        <f t="shared" si="54"/>
        <v>0</v>
      </c>
      <c r="AP125" s="15">
        <f t="shared" si="45"/>
        <v>0</v>
      </c>
      <c r="AQ125" s="99">
        <v>0</v>
      </c>
      <c r="AR125" s="98">
        <v>0</v>
      </c>
      <c r="AS125" s="98">
        <v>0</v>
      </c>
      <c r="AT125" s="98">
        <v>0</v>
      </c>
      <c r="AU125" s="98">
        <v>0</v>
      </c>
      <c r="AV125" s="15">
        <f t="shared" si="46"/>
        <v>0</v>
      </c>
      <c r="AW125" s="16">
        <v>0</v>
      </c>
      <c r="AX125" s="17">
        <v>0</v>
      </c>
      <c r="AY125" s="17">
        <v>13.026352499999998</v>
      </c>
      <c r="AZ125" s="17">
        <v>5.0375999999999994</v>
      </c>
      <c r="BA125" s="17">
        <v>0</v>
      </c>
      <c r="BB125" s="15">
        <f t="shared" si="47"/>
        <v>18.063952499999999</v>
      </c>
      <c r="BC125" s="16">
        <v>0</v>
      </c>
      <c r="BD125" s="17">
        <v>0</v>
      </c>
      <c r="BE125" s="17">
        <v>0</v>
      </c>
      <c r="BF125" s="17">
        <v>0</v>
      </c>
      <c r="BG125" s="17">
        <v>0</v>
      </c>
      <c r="BH125" s="15">
        <f t="shared" si="48"/>
        <v>0</v>
      </c>
      <c r="BI125" s="16">
        <v>0</v>
      </c>
      <c r="BJ125" s="17">
        <v>0</v>
      </c>
      <c r="BK125" s="17">
        <v>0</v>
      </c>
      <c r="BL125" s="17">
        <v>0</v>
      </c>
      <c r="BM125" s="17">
        <v>0</v>
      </c>
      <c r="BN125" s="15">
        <f t="shared" si="49"/>
        <v>0</v>
      </c>
    </row>
    <row r="126" spans="1:66" s="60" customFormat="1" ht="12.75" customHeight="1" x14ac:dyDescent="0.2">
      <c r="A126" s="14" t="s">
        <v>481</v>
      </c>
      <c r="B126" s="14" t="s">
        <v>1068</v>
      </c>
      <c r="C126" s="67" t="s">
        <v>67</v>
      </c>
      <c r="D126" s="14" t="s">
        <v>61</v>
      </c>
      <c r="E126" s="14" t="s">
        <v>68</v>
      </c>
      <c r="F126" s="14" t="s">
        <v>32</v>
      </c>
      <c r="G126" s="98">
        <f t="shared" si="30"/>
        <v>86</v>
      </c>
      <c r="H126" s="98">
        <f t="shared" si="31"/>
        <v>86</v>
      </c>
      <c r="I126" s="98">
        <f t="shared" si="32"/>
        <v>86</v>
      </c>
      <c r="J126" s="98">
        <f t="shared" si="33"/>
        <v>86</v>
      </c>
      <c r="K126" s="98">
        <f t="shared" si="34"/>
        <v>86</v>
      </c>
      <c r="L126" s="15">
        <f t="shared" si="35"/>
        <v>86</v>
      </c>
      <c r="M126" s="99">
        <v>1</v>
      </c>
      <c r="N126" s="98">
        <v>1</v>
      </c>
      <c r="O126" s="98">
        <v>1</v>
      </c>
      <c r="P126" s="98">
        <v>1</v>
      </c>
      <c r="Q126" s="98">
        <v>1</v>
      </c>
      <c r="R126" s="15">
        <f t="shared" si="36"/>
        <v>5</v>
      </c>
      <c r="S126" s="16">
        <v>86</v>
      </c>
      <c r="T126" s="17">
        <v>86</v>
      </c>
      <c r="U126" s="17">
        <v>86</v>
      </c>
      <c r="V126" s="17">
        <v>86</v>
      </c>
      <c r="W126" s="17">
        <v>86</v>
      </c>
      <c r="X126" s="15">
        <f t="shared" si="37"/>
        <v>430</v>
      </c>
      <c r="Y126" s="18">
        <f>S126*('Labour cost esc'!J$12-1)</f>
        <v>0.43841359294167503</v>
      </c>
      <c r="Z126" s="19">
        <f>T126*('Labour cost esc'!K$12-1)</f>
        <v>0.6584577883244398</v>
      </c>
      <c r="AA126" s="19">
        <f>U126*('Labour cost esc'!L$12-1)</f>
        <v>0.87906214493540213</v>
      </c>
      <c r="AB126" s="19">
        <f>V126*('Labour cost esc'!M$12-1)</f>
        <v>1.1002280887635645</v>
      </c>
      <c r="AC126" s="19">
        <f>W126*('Labour cost esc'!N$12-1)</f>
        <v>1.3219570494280095</v>
      </c>
      <c r="AD126" s="15">
        <f t="shared" si="38"/>
        <v>4.398118664393091</v>
      </c>
      <c r="AE126" s="18">
        <f t="shared" si="39"/>
        <v>86.438413592941671</v>
      </c>
      <c r="AF126" s="19">
        <f t="shared" si="40"/>
        <v>86.658457788324441</v>
      </c>
      <c r="AG126" s="19">
        <f t="shared" si="41"/>
        <v>86.879062144935403</v>
      </c>
      <c r="AH126" s="19">
        <f t="shared" si="42"/>
        <v>87.100228088763558</v>
      </c>
      <c r="AI126" s="19">
        <f t="shared" si="43"/>
        <v>87.321957049428008</v>
      </c>
      <c r="AJ126" s="20">
        <f t="shared" si="44"/>
        <v>434.39811866439311</v>
      </c>
      <c r="AK126" s="98">
        <f t="shared" si="50"/>
        <v>0</v>
      </c>
      <c r="AL126" s="98">
        <f t="shared" si="51"/>
        <v>0</v>
      </c>
      <c r="AM126" s="98">
        <f t="shared" si="52"/>
        <v>0</v>
      </c>
      <c r="AN126" s="98">
        <f t="shared" si="53"/>
        <v>0</v>
      </c>
      <c r="AO126" s="98">
        <f t="shared" si="54"/>
        <v>0</v>
      </c>
      <c r="AP126" s="15">
        <f t="shared" si="45"/>
        <v>0</v>
      </c>
      <c r="AQ126" s="99">
        <v>0</v>
      </c>
      <c r="AR126" s="98">
        <v>0</v>
      </c>
      <c r="AS126" s="98">
        <v>0</v>
      </c>
      <c r="AT126" s="98">
        <v>0</v>
      </c>
      <c r="AU126" s="98">
        <v>0</v>
      </c>
      <c r="AV126" s="15">
        <f t="shared" si="46"/>
        <v>0</v>
      </c>
      <c r="AW126" s="16">
        <v>0</v>
      </c>
      <c r="AX126" s="17">
        <v>0</v>
      </c>
      <c r="AY126" s="17">
        <v>0</v>
      </c>
      <c r="AZ126" s="17">
        <v>0</v>
      </c>
      <c r="BA126" s="17">
        <v>0</v>
      </c>
      <c r="BB126" s="15">
        <f t="shared" si="47"/>
        <v>0</v>
      </c>
      <c r="BC126" s="16">
        <v>0</v>
      </c>
      <c r="BD126" s="17">
        <v>0</v>
      </c>
      <c r="BE126" s="17">
        <v>0</v>
      </c>
      <c r="BF126" s="17">
        <v>0</v>
      </c>
      <c r="BG126" s="17">
        <v>0</v>
      </c>
      <c r="BH126" s="15">
        <f t="shared" si="48"/>
        <v>0</v>
      </c>
      <c r="BI126" s="16">
        <v>0</v>
      </c>
      <c r="BJ126" s="17">
        <v>0</v>
      </c>
      <c r="BK126" s="17">
        <v>0</v>
      </c>
      <c r="BL126" s="17">
        <v>0</v>
      </c>
      <c r="BM126" s="17">
        <v>0</v>
      </c>
      <c r="BN126" s="15">
        <f t="shared" si="49"/>
        <v>0</v>
      </c>
    </row>
    <row r="127" spans="1:66" s="60" customFormat="1" ht="12.75" customHeight="1" x14ac:dyDescent="0.2">
      <c r="A127" s="14" t="s">
        <v>482</v>
      </c>
      <c r="B127" s="14" t="s">
        <v>1068</v>
      </c>
      <c r="C127" s="67" t="s">
        <v>69</v>
      </c>
      <c r="D127" s="14" t="s">
        <v>61</v>
      </c>
      <c r="E127" s="14" t="s">
        <v>34</v>
      </c>
      <c r="F127" s="14" t="s">
        <v>32</v>
      </c>
      <c r="G127" s="98">
        <f t="shared" si="30"/>
        <v>13.725</v>
      </c>
      <c r="H127" s="98">
        <f t="shared" si="31"/>
        <v>13.725</v>
      </c>
      <c r="I127" s="98">
        <f t="shared" si="32"/>
        <v>13.725</v>
      </c>
      <c r="J127" s="98">
        <f t="shared" si="33"/>
        <v>13.725</v>
      </c>
      <c r="K127" s="98">
        <f t="shared" si="34"/>
        <v>13.725</v>
      </c>
      <c r="L127" s="15">
        <f t="shared" si="35"/>
        <v>13.725</v>
      </c>
      <c r="M127" s="99">
        <v>10</v>
      </c>
      <c r="N127" s="98">
        <v>10</v>
      </c>
      <c r="O127" s="98">
        <v>10</v>
      </c>
      <c r="P127" s="98">
        <v>10</v>
      </c>
      <c r="Q127" s="98">
        <v>10</v>
      </c>
      <c r="R127" s="15">
        <f t="shared" si="36"/>
        <v>50</v>
      </c>
      <c r="S127" s="16">
        <v>137.25</v>
      </c>
      <c r="T127" s="17">
        <v>137.25</v>
      </c>
      <c r="U127" s="17">
        <v>137.25</v>
      </c>
      <c r="V127" s="17">
        <v>137.25</v>
      </c>
      <c r="W127" s="17">
        <v>137.25</v>
      </c>
      <c r="X127" s="15">
        <f t="shared" si="37"/>
        <v>686.25</v>
      </c>
      <c r="Y127" s="18">
        <f>S127*('Labour cost esc'!J$12-1)</f>
        <v>0.69967750734005696</v>
      </c>
      <c r="Z127" s="19">
        <f>T127*('Labour cost esc'!K$12-1)</f>
        <v>1.0508526912503413</v>
      </c>
      <c r="AA127" s="19">
        <f>U127*('Labour cost esc'!L$12-1)</f>
        <v>1.4029218533998133</v>
      </c>
      <c r="AB127" s="19">
        <f>V127*('Labour cost esc'!M$12-1)</f>
        <v>1.7558872695674328</v>
      </c>
      <c r="AC127" s="19">
        <f>W127*('Labour cost esc'!N$12-1)</f>
        <v>2.1097512213255154</v>
      </c>
      <c r="AD127" s="15">
        <f t="shared" si="38"/>
        <v>7.01909054288316</v>
      </c>
      <c r="AE127" s="18">
        <f t="shared" si="39"/>
        <v>137.94967750734006</v>
      </c>
      <c r="AF127" s="19">
        <f t="shared" si="40"/>
        <v>138.30085269125033</v>
      </c>
      <c r="AG127" s="19">
        <f t="shared" si="41"/>
        <v>138.65292185339982</v>
      </c>
      <c r="AH127" s="19">
        <f t="shared" si="42"/>
        <v>139.00588726956744</v>
      </c>
      <c r="AI127" s="19">
        <f t="shared" si="43"/>
        <v>139.35975122132552</v>
      </c>
      <c r="AJ127" s="20">
        <f t="shared" si="44"/>
        <v>693.26909054288308</v>
      </c>
      <c r="AK127" s="98">
        <f t="shared" si="50"/>
        <v>0</v>
      </c>
      <c r="AL127" s="98">
        <f t="shared" si="51"/>
        <v>0</v>
      </c>
      <c r="AM127" s="98">
        <f t="shared" si="52"/>
        <v>0</v>
      </c>
      <c r="AN127" s="98">
        <f t="shared" si="53"/>
        <v>0</v>
      </c>
      <c r="AO127" s="98">
        <f t="shared" si="54"/>
        <v>0</v>
      </c>
      <c r="AP127" s="15">
        <f t="shared" si="45"/>
        <v>0</v>
      </c>
      <c r="AQ127" s="99">
        <v>0</v>
      </c>
      <c r="AR127" s="98">
        <v>0</v>
      </c>
      <c r="AS127" s="98">
        <v>0</v>
      </c>
      <c r="AT127" s="98">
        <v>0</v>
      </c>
      <c r="AU127" s="98">
        <v>0</v>
      </c>
      <c r="AV127" s="15">
        <f t="shared" si="46"/>
        <v>0</v>
      </c>
      <c r="AW127" s="16">
        <v>0</v>
      </c>
      <c r="AX127" s="17">
        <v>0</v>
      </c>
      <c r="AY127" s="17">
        <v>0</v>
      </c>
      <c r="AZ127" s="17">
        <v>0</v>
      </c>
      <c r="BA127" s="17">
        <v>0</v>
      </c>
      <c r="BB127" s="15">
        <f t="shared" si="47"/>
        <v>0</v>
      </c>
      <c r="BC127" s="16">
        <v>0</v>
      </c>
      <c r="BD127" s="17">
        <v>0</v>
      </c>
      <c r="BE127" s="17">
        <v>0</v>
      </c>
      <c r="BF127" s="17">
        <v>0</v>
      </c>
      <c r="BG127" s="17">
        <v>0</v>
      </c>
      <c r="BH127" s="15">
        <f t="shared" si="48"/>
        <v>0</v>
      </c>
      <c r="BI127" s="16">
        <v>0</v>
      </c>
      <c r="BJ127" s="17">
        <v>0</v>
      </c>
      <c r="BK127" s="17">
        <v>0</v>
      </c>
      <c r="BL127" s="17">
        <v>0</v>
      </c>
      <c r="BM127" s="17">
        <v>0</v>
      </c>
      <c r="BN127" s="15">
        <f t="shared" si="49"/>
        <v>0</v>
      </c>
    </row>
    <row r="128" spans="1:66" s="60" customFormat="1" ht="12.75" customHeight="1" x14ac:dyDescent="0.2">
      <c r="A128" s="14" t="s">
        <v>483</v>
      </c>
      <c r="B128" s="14" t="s">
        <v>1068</v>
      </c>
      <c r="C128" s="67" t="s">
        <v>70</v>
      </c>
      <c r="D128" s="14" t="s">
        <v>61</v>
      </c>
      <c r="E128" s="14" t="s">
        <v>39</v>
      </c>
      <c r="F128" s="14" t="s">
        <v>37</v>
      </c>
      <c r="G128" s="98">
        <f t="shared" si="30"/>
        <v>0</v>
      </c>
      <c r="H128" s="98">
        <f t="shared" si="31"/>
        <v>0</v>
      </c>
      <c r="I128" s="98">
        <f t="shared" si="32"/>
        <v>0</v>
      </c>
      <c r="J128" s="98">
        <f t="shared" si="33"/>
        <v>28</v>
      </c>
      <c r="K128" s="98">
        <f t="shared" si="34"/>
        <v>28</v>
      </c>
      <c r="L128" s="15">
        <f t="shared" si="35"/>
        <v>28</v>
      </c>
      <c r="M128" s="99">
        <v>0</v>
      </c>
      <c r="N128" s="98">
        <v>0</v>
      </c>
      <c r="O128" s="98">
        <v>0</v>
      </c>
      <c r="P128" s="98">
        <v>10</v>
      </c>
      <c r="Q128" s="98">
        <v>22</v>
      </c>
      <c r="R128" s="15">
        <f t="shared" si="36"/>
        <v>32</v>
      </c>
      <c r="S128" s="16">
        <v>0</v>
      </c>
      <c r="T128" s="17">
        <v>0</v>
      </c>
      <c r="U128" s="17">
        <v>0</v>
      </c>
      <c r="V128" s="17">
        <v>280</v>
      </c>
      <c r="W128" s="17">
        <v>616</v>
      </c>
      <c r="X128" s="15">
        <f t="shared" si="37"/>
        <v>896</v>
      </c>
      <c r="Y128" s="18">
        <f>S128*('Labour cost esc'!J$12-1)</f>
        <v>0</v>
      </c>
      <c r="Z128" s="19">
        <f>T128*('Labour cost esc'!K$12-1)</f>
        <v>0</v>
      </c>
      <c r="AA128" s="19">
        <f>U128*('Labour cost esc'!L$12-1)</f>
        <v>0</v>
      </c>
      <c r="AB128" s="19">
        <f>V128*('Labour cost esc'!M$12-1)</f>
        <v>3.5821379634162565</v>
      </c>
      <c r="AC128" s="19">
        <f>W128*('Labour cost esc'!N$12-1)</f>
        <v>9.4689016563680681</v>
      </c>
      <c r="AD128" s="15">
        <f t="shared" si="38"/>
        <v>13.051039619784325</v>
      </c>
      <c r="AE128" s="18">
        <f t="shared" si="39"/>
        <v>0</v>
      </c>
      <c r="AF128" s="19">
        <f t="shared" si="40"/>
        <v>0</v>
      </c>
      <c r="AG128" s="19">
        <f t="shared" si="41"/>
        <v>0</v>
      </c>
      <c r="AH128" s="19">
        <f t="shared" si="42"/>
        <v>283.58213796341624</v>
      </c>
      <c r="AI128" s="19">
        <f t="shared" si="43"/>
        <v>625.46890165636808</v>
      </c>
      <c r="AJ128" s="20">
        <f t="shared" si="44"/>
        <v>909.05103961978432</v>
      </c>
      <c r="AK128" s="98">
        <f t="shared" si="50"/>
        <v>0</v>
      </c>
      <c r="AL128" s="98">
        <f t="shared" si="51"/>
        <v>0</v>
      </c>
      <c r="AM128" s="98">
        <f t="shared" si="52"/>
        <v>0</v>
      </c>
      <c r="AN128" s="98">
        <f t="shared" si="53"/>
        <v>0</v>
      </c>
      <c r="AO128" s="98">
        <f t="shared" si="54"/>
        <v>0</v>
      </c>
      <c r="AP128" s="15">
        <f t="shared" si="45"/>
        <v>0</v>
      </c>
      <c r="AQ128" s="99">
        <v>0</v>
      </c>
      <c r="AR128" s="98">
        <v>0</v>
      </c>
      <c r="AS128" s="98">
        <v>0</v>
      </c>
      <c r="AT128" s="98">
        <v>0</v>
      </c>
      <c r="AU128" s="98">
        <v>0</v>
      </c>
      <c r="AV128" s="15">
        <f t="shared" si="46"/>
        <v>0</v>
      </c>
      <c r="AW128" s="16">
        <v>0</v>
      </c>
      <c r="AX128" s="17">
        <v>0</v>
      </c>
      <c r="AY128" s="17">
        <v>0</v>
      </c>
      <c r="AZ128" s="17">
        <v>0</v>
      </c>
      <c r="BA128" s="17">
        <v>0</v>
      </c>
      <c r="BB128" s="15">
        <f t="shared" si="47"/>
        <v>0</v>
      </c>
      <c r="BC128" s="16">
        <v>0</v>
      </c>
      <c r="BD128" s="17">
        <v>0</v>
      </c>
      <c r="BE128" s="17">
        <v>0</v>
      </c>
      <c r="BF128" s="17">
        <v>0</v>
      </c>
      <c r="BG128" s="17">
        <v>0</v>
      </c>
      <c r="BH128" s="15">
        <f t="shared" si="48"/>
        <v>0</v>
      </c>
      <c r="BI128" s="16">
        <v>0</v>
      </c>
      <c r="BJ128" s="17">
        <v>0</v>
      </c>
      <c r="BK128" s="17">
        <v>0</v>
      </c>
      <c r="BL128" s="17">
        <v>0</v>
      </c>
      <c r="BM128" s="17">
        <v>0</v>
      </c>
      <c r="BN128" s="15">
        <f t="shared" si="49"/>
        <v>0</v>
      </c>
    </row>
    <row r="129" spans="1:66" s="60" customFormat="1" ht="12.75" customHeight="1" x14ac:dyDescent="0.2">
      <c r="A129" s="14" t="s">
        <v>484</v>
      </c>
      <c r="B129" s="14" t="s">
        <v>1068</v>
      </c>
      <c r="C129" s="67" t="s">
        <v>71</v>
      </c>
      <c r="D129" s="14" t="s">
        <v>61</v>
      </c>
      <c r="E129" s="14" t="s">
        <v>39</v>
      </c>
      <c r="F129" s="14" t="s">
        <v>37</v>
      </c>
      <c r="G129" s="98">
        <f t="shared" si="30"/>
        <v>0</v>
      </c>
      <c r="H129" s="98">
        <f t="shared" si="31"/>
        <v>0</v>
      </c>
      <c r="I129" s="98">
        <f t="shared" si="32"/>
        <v>0</v>
      </c>
      <c r="J129" s="98">
        <f t="shared" si="33"/>
        <v>0</v>
      </c>
      <c r="K129" s="98">
        <f t="shared" si="34"/>
        <v>68.916666666666671</v>
      </c>
      <c r="L129" s="15">
        <f t="shared" si="35"/>
        <v>68.916666666666671</v>
      </c>
      <c r="M129" s="99">
        <v>0</v>
      </c>
      <c r="N129" s="98">
        <v>0</v>
      </c>
      <c r="O129" s="98">
        <v>0</v>
      </c>
      <c r="P129" s="98">
        <v>0</v>
      </c>
      <c r="Q129" s="98">
        <v>12</v>
      </c>
      <c r="R129" s="15">
        <f t="shared" si="36"/>
        <v>12</v>
      </c>
      <c r="S129" s="16">
        <v>0</v>
      </c>
      <c r="T129" s="17">
        <v>0</v>
      </c>
      <c r="U129" s="17">
        <v>0</v>
      </c>
      <c r="V129" s="17">
        <v>0</v>
      </c>
      <c r="W129" s="17">
        <v>827</v>
      </c>
      <c r="X129" s="15">
        <f t="shared" si="37"/>
        <v>827</v>
      </c>
      <c r="Y129" s="18">
        <f>S129*('Labour cost esc'!J$12-1)</f>
        <v>0</v>
      </c>
      <c r="Z129" s="19">
        <f>T129*('Labour cost esc'!K$12-1)</f>
        <v>0</v>
      </c>
      <c r="AA129" s="19">
        <f>U129*('Labour cost esc'!L$12-1)</f>
        <v>0</v>
      </c>
      <c r="AB129" s="19">
        <f>V129*('Labour cost esc'!M$12-1)</f>
        <v>0</v>
      </c>
      <c r="AC129" s="19">
        <f>W129*('Labour cost esc'!N$12-1)</f>
        <v>12.712307905546091</v>
      </c>
      <c r="AD129" s="15">
        <f t="shared" si="38"/>
        <v>12.712307905546091</v>
      </c>
      <c r="AE129" s="18">
        <f t="shared" si="39"/>
        <v>0</v>
      </c>
      <c r="AF129" s="19">
        <f t="shared" si="40"/>
        <v>0</v>
      </c>
      <c r="AG129" s="19">
        <f t="shared" si="41"/>
        <v>0</v>
      </c>
      <c r="AH129" s="19">
        <f t="shared" si="42"/>
        <v>0</v>
      </c>
      <c r="AI129" s="19">
        <f t="shared" si="43"/>
        <v>839.71230790554614</v>
      </c>
      <c r="AJ129" s="20">
        <f t="shared" si="44"/>
        <v>839.71230790554614</v>
      </c>
      <c r="AK129" s="98">
        <f t="shared" si="50"/>
        <v>0</v>
      </c>
      <c r="AL129" s="98">
        <f t="shared" si="51"/>
        <v>0</v>
      </c>
      <c r="AM129" s="98">
        <f t="shared" si="52"/>
        <v>0</v>
      </c>
      <c r="AN129" s="98">
        <f t="shared" si="53"/>
        <v>0</v>
      </c>
      <c r="AO129" s="98">
        <f t="shared" si="54"/>
        <v>0</v>
      </c>
      <c r="AP129" s="15">
        <f t="shared" si="45"/>
        <v>0</v>
      </c>
      <c r="AQ129" s="99">
        <v>0</v>
      </c>
      <c r="AR129" s="98">
        <v>0</v>
      </c>
      <c r="AS129" s="98">
        <v>0</v>
      </c>
      <c r="AT129" s="98">
        <v>0</v>
      </c>
      <c r="AU129" s="98">
        <v>0</v>
      </c>
      <c r="AV129" s="15">
        <f t="shared" si="46"/>
        <v>0</v>
      </c>
      <c r="AW129" s="16">
        <v>0</v>
      </c>
      <c r="AX129" s="17">
        <v>0</v>
      </c>
      <c r="AY129" s="17">
        <v>0</v>
      </c>
      <c r="AZ129" s="17">
        <v>0</v>
      </c>
      <c r="BA129" s="17">
        <v>0</v>
      </c>
      <c r="BB129" s="15">
        <f t="shared" si="47"/>
        <v>0</v>
      </c>
      <c r="BC129" s="16">
        <v>0</v>
      </c>
      <c r="BD129" s="17">
        <v>0</v>
      </c>
      <c r="BE129" s="17">
        <v>0</v>
      </c>
      <c r="BF129" s="17">
        <v>0</v>
      </c>
      <c r="BG129" s="17">
        <v>0</v>
      </c>
      <c r="BH129" s="15">
        <f t="shared" si="48"/>
        <v>0</v>
      </c>
      <c r="BI129" s="16">
        <v>0</v>
      </c>
      <c r="BJ129" s="17">
        <v>0</v>
      </c>
      <c r="BK129" s="17">
        <v>0</v>
      </c>
      <c r="BL129" s="17">
        <v>0</v>
      </c>
      <c r="BM129" s="17">
        <v>0</v>
      </c>
      <c r="BN129" s="15">
        <f t="shared" si="49"/>
        <v>0</v>
      </c>
    </row>
    <row r="130" spans="1:66" s="60" customFormat="1" ht="12.75" customHeight="1" x14ac:dyDescent="0.2">
      <c r="A130" s="14" t="s">
        <v>485</v>
      </c>
      <c r="B130" s="14" t="s">
        <v>1068</v>
      </c>
      <c r="C130" s="67" t="s">
        <v>72</v>
      </c>
      <c r="D130" s="14" t="s">
        <v>61</v>
      </c>
      <c r="E130" s="14" t="s">
        <v>34</v>
      </c>
      <c r="F130" s="14" t="s">
        <v>32</v>
      </c>
      <c r="G130" s="98">
        <f t="shared" si="30"/>
        <v>15.66</v>
      </c>
      <c r="H130" s="98">
        <f t="shared" si="31"/>
        <v>0</v>
      </c>
      <c r="I130" s="98">
        <f t="shared" si="32"/>
        <v>0</v>
      </c>
      <c r="J130" s="98">
        <f t="shared" si="33"/>
        <v>0</v>
      </c>
      <c r="K130" s="98">
        <f t="shared" si="34"/>
        <v>0</v>
      </c>
      <c r="L130" s="15">
        <f t="shared" si="35"/>
        <v>15.66</v>
      </c>
      <c r="M130" s="99">
        <v>10</v>
      </c>
      <c r="N130" s="98">
        <v>0</v>
      </c>
      <c r="O130" s="98">
        <v>0</v>
      </c>
      <c r="P130" s="98">
        <v>0</v>
      </c>
      <c r="Q130" s="98">
        <v>0</v>
      </c>
      <c r="R130" s="15">
        <f t="shared" si="36"/>
        <v>10</v>
      </c>
      <c r="S130" s="16">
        <v>156.6</v>
      </c>
      <c r="T130" s="17">
        <v>0</v>
      </c>
      <c r="U130" s="17">
        <v>0</v>
      </c>
      <c r="V130" s="17">
        <v>0</v>
      </c>
      <c r="W130" s="17">
        <v>0</v>
      </c>
      <c r="X130" s="15">
        <f t="shared" si="37"/>
        <v>156.6</v>
      </c>
      <c r="Y130" s="18">
        <f>S130*('Labour cost esc'!J$12-1)</f>
        <v>0.79832056575193378</v>
      </c>
      <c r="Z130" s="19">
        <f>T130*('Labour cost esc'!K$12-1)</f>
        <v>0</v>
      </c>
      <c r="AA130" s="19">
        <f>U130*('Labour cost esc'!L$12-1)</f>
        <v>0</v>
      </c>
      <c r="AB130" s="19">
        <f>V130*('Labour cost esc'!M$12-1)</f>
        <v>0</v>
      </c>
      <c r="AC130" s="19">
        <f>W130*('Labour cost esc'!N$12-1)</f>
        <v>0</v>
      </c>
      <c r="AD130" s="15">
        <f t="shared" si="38"/>
        <v>0.79832056575193378</v>
      </c>
      <c r="AE130" s="18">
        <f t="shared" si="39"/>
        <v>157.39832056575193</v>
      </c>
      <c r="AF130" s="19">
        <f t="shared" si="40"/>
        <v>0</v>
      </c>
      <c r="AG130" s="19">
        <f t="shared" si="41"/>
        <v>0</v>
      </c>
      <c r="AH130" s="19">
        <f t="shared" si="42"/>
        <v>0</v>
      </c>
      <c r="AI130" s="19">
        <f t="shared" si="43"/>
        <v>0</v>
      </c>
      <c r="AJ130" s="20">
        <f t="shared" si="44"/>
        <v>157.39832056575193</v>
      </c>
      <c r="AK130" s="98">
        <f t="shared" si="50"/>
        <v>0</v>
      </c>
      <c r="AL130" s="98">
        <f t="shared" si="51"/>
        <v>0</v>
      </c>
      <c r="AM130" s="98">
        <f t="shared" si="52"/>
        <v>0</v>
      </c>
      <c r="AN130" s="98">
        <f t="shared" si="53"/>
        <v>0</v>
      </c>
      <c r="AO130" s="98">
        <f t="shared" si="54"/>
        <v>0</v>
      </c>
      <c r="AP130" s="15">
        <f t="shared" si="45"/>
        <v>0</v>
      </c>
      <c r="AQ130" s="99">
        <v>0</v>
      </c>
      <c r="AR130" s="98">
        <v>0</v>
      </c>
      <c r="AS130" s="98">
        <v>0</v>
      </c>
      <c r="AT130" s="98">
        <v>0</v>
      </c>
      <c r="AU130" s="98">
        <v>0</v>
      </c>
      <c r="AV130" s="15">
        <f t="shared" si="46"/>
        <v>0</v>
      </c>
      <c r="AW130" s="16">
        <v>0</v>
      </c>
      <c r="AX130" s="17">
        <v>0</v>
      </c>
      <c r="AY130" s="17">
        <v>0</v>
      </c>
      <c r="AZ130" s="17">
        <v>0</v>
      </c>
      <c r="BA130" s="17">
        <v>0</v>
      </c>
      <c r="BB130" s="15">
        <f t="shared" si="47"/>
        <v>0</v>
      </c>
      <c r="BC130" s="16">
        <v>0</v>
      </c>
      <c r="BD130" s="17">
        <v>0</v>
      </c>
      <c r="BE130" s="17">
        <v>0</v>
      </c>
      <c r="BF130" s="17">
        <v>0</v>
      </c>
      <c r="BG130" s="17">
        <v>0</v>
      </c>
      <c r="BH130" s="15">
        <f t="shared" si="48"/>
        <v>0</v>
      </c>
      <c r="BI130" s="16">
        <v>0</v>
      </c>
      <c r="BJ130" s="17">
        <v>0</v>
      </c>
      <c r="BK130" s="17">
        <v>0</v>
      </c>
      <c r="BL130" s="17">
        <v>0</v>
      </c>
      <c r="BM130" s="17">
        <v>0</v>
      </c>
      <c r="BN130" s="15">
        <f t="shared" si="49"/>
        <v>0</v>
      </c>
    </row>
    <row r="131" spans="1:66" s="60" customFormat="1" ht="12.75" customHeight="1" x14ac:dyDescent="0.2">
      <c r="A131" s="14" t="s">
        <v>486</v>
      </c>
      <c r="B131" s="14" t="s">
        <v>1068</v>
      </c>
      <c r="C131" s="67" t="s">
        <v>73</v>
      </c>
      <c r="D131" s="14" t="s">
        <v>61</v>
      </c>
      <c r="E131" s="14" t="s">
        <v>34</v>
      </c>
      <c r="F131" s="14" t="s">
        <v>32</v>
      </c>
      <c r="G131" s="98">
        <f t="shared" si="30"/>
        <v>0.47700000000000004</v>
      </c>
      <c r="H131" s="98">
        <f t="shared" si="31"/>
        <v>0.47700000000000004</v>
      </c>
      <c r="I131" s="98">
        <f t="shared" si="32"/>
        <v>0.47700000000000004</v>
      </c>
      <c r="J131" s="98">
        <f t="shared" si="33"/>
        <v>0.47700000000000004</v>
      </c>
      <c r="K131" s="98">
        <f t="shared" si="34"/>
        <v>0.47700000000000004</v>
      </c>
      <c r="L131" s="15">
        <f t="shared" si="35"/>
        <v>0.47700000000000009</v>
      </c>
      <c r="M131" s="99">
        <v>84</v>
      </c>
      <c r="N131" s="98">
        <v>84</v>
      </c>
      <c r="O131" s="98">
        <v>84</v>
      </c>
      <c r="P131" s="98">
        <v>84</v>
      </c>
      <c r="Q131" s="98">
        <v>84</v>
      </c>
      <c r="R131" s="15">
        <f t="shared" si="36"/>
        <v>420</v>
      </c>
      <c r="S131" s="16">
        <v>40.068000000000005</v>
      </c>
      <c r="T131" s="17">
        <v>40.068000000000005</v>
      </c>
      <c r="U131" s="17">
        <v>40.068000000000005</v>
      </c>
      <c r="V131" s="17">
        <v>40.068000000000005</v>
      </c>
      <c r="W131" s="17">
        <v>40.068000000000005</v>
      </c>
      <c r="X131" s="15">
        <f t="shared" si="37"/>
        <v>200.34000000000003</v>
      </c>
      <c r="Y131" s="18">
        <f>S131*('Labour cost esc'!J$12-1)</f>
        <v>0.20425995165101207</v>
      </c>
      <c r="Z131" s="19">
        <f>T131*('Labour cost esc'!K$12-1)</f>
        <v>0.306780077471903</v>
      </c>
      <c r="AA131" s="19">
        <f>U131*('Labour cost esc'!L$12-1)</f>
        <v>0.40956118631711275</v>
      </c>
      <c r="AB131" s="19">
        <f>V131*('Labour cost esc'!M$12-1)</f>
        <v>0.51260394256486641</v>
      </c>
      <c r="AC131" s="19">
        <f>W131*('Labour cost esc'!N$12-1)</f>
        <v>0.61590901228466854</v>
      </c>
      <c r="AD131" s="15">
        <f t="shared" si="38"/>
        <v>2.0491141702895628</v>
      </c>
      <c r="AE131" s="18">
        <f t="shared" si="39"/>
        <v>40.272259951651016</v>
      </c>
      <c r="AF131" s="19">
        <f t="shared" si="40"/>
        <v>40.374780077471911</v>
      </c>
      <c r="AG131" s="19">
        <f t="shared" si="41"/>
        <v>40.477561186317118</v>
      </c>
      <c r="AH131" s="19">
        <f t="shared" si="42"/>
        <v>40.580603942564871</v>
      </c>
      <c r="AI131" s="19">
        <f t="shared" si="43"/>
        <v>40.683909012284673</v>
      </c>
      <c r="AJ131" s="20">
        <f t="shared" si="44"/>
        <v>202.38911417028959</v>
      </c>
      <c r="AK131" s="98">
        <f t="shared" si="50"/>
        <v>0</v>
      </c>
      <c r="AL131" s="98">
        <f t="shared" si="51"/>
        <v>0</v>
      </c>
      <c r="AM131" s="98">
        <f t="shared" si="52"/>
        <v>0</v>
      </c>
      <c r="AN131" s="98">
        <f t="shared" si="53"/>
        <v>0</v>
      </c>
      <c r="AO131" s="98">
        <f t="shared" si="54"/>
        <v>0</v>
      </c>
      <c r="AP131" s="15">
        <f t="shared" si="45"/>
        <v>0</v>
      </c>
      <c r="AQ131" s="99">
        <v>0</v>
      </c>
      <c r="AR131" s="98">
        <v>0</v>
      </c>
      <c r="AS131" s="98">
        <v>0</v>
      </c>
      <c r="AT131" s="98">
        <v>0</v>
      </c>
      <c r="AU131" s="98">
        <v>0</v>
      </c>
      <c r="AV131" s="15">
        <f t="shared" si="46"/>
        <v>0</v>
      </c>
      <c r="AW131" s="16">
        <v>0</v>
      </c>
      <c r="AX131" s="17">
        <v>0</v>
      </c>
      <c r="AY131" s="17">
        <v>0</v>
      </c>
      <c r="AZ131" s="17">
        <v>0</v>
      </c>
      <c r="BA131" s="17">
        <v>0</v>
      </c>
      <c r="BB131" s="15">
        <f t="shared" si="47"/>
        <v>0</v>
      </c>
      <c r="BC131" s="16">
        <v>0</v>
      </c>
      <c r="BD131" s="17">
        <v>0</v>
      </c>
      <c r="BE131" s="17">
        <v>0</v>
      </c>
      <c r="BF131" s="17">
        <v>0</v>
      </c>
      <c r="BG131" s="17">
        <v>0</v>
      </c>
      <c r="BH131" s="15">
        <f t="shared" si="48"/>
        <v>0</v>
      </c>
      <c r="BI131" s="16">
        <v>0</v>
      </c>
      <c r="BJ131" s="17">
        <v>0</v>
      </c>
      <c r="BK131" s="17">
        <v>0</v>
      </c>
      <c r="BL131" s="17">
        <v>0</v>
      </c>
      <c r="BM131" s="17">
        <v>0</v>
      </c>
      <c r="BN131" s="15">
        <f t="shared" si="49"/>
        <v>0</v>
      </c>
    </row>
    <row r="132" spans="1:66" s="60" customFormat="1" ht="12.75" customHeight="1" x14ac:dyDescent="0.2">
      <c r="A132" s="14" t="s">
        <v>487</v>
      </c>
      <c r="B132" s="14" t="s">
        <v>1068</v>
      </c>
      <c r="C132" s="67" t="s">
        <v>74</v>
      </c>
      <c r="D132" s="14" t="s">
        <v>61</v>
      </c>
      <c r="E132" s="14" t="s">
        <v>34</v>
      </c>
      <c r="F132" s="14" t="s">
        <v>32</v>
      </c>
      <c r="G132" s="98">
        <f t="shared" si="30"/>
        <v>31.5</v>
      </c>
      <c r="H132" s="98">
        <f t="shared" si="31"/>
        <v>31.5</v>
      </c>
      <c r="I132" s="98">
        <f t="shared" si="32"/>
        <v>31.5</v>
      </c>
      <c r="J132" s="98">
        <f t="shared" si="33"/>
        <v>31.5</v>
      </c>
      <c r="K132" s="98">
        <f t="shared" si="34"/>
        <v>31.5</v>
      </c>
      <c r="L132" s="15">
        <f t="shared" si="35"/>
        <v>31.5</v>
      </c>
      <c r="M132" s="99">
        <v>1</v>
      </c>
      <c r="N132" s="98">
        <v>1</v>
      </c>
      <c r="O132" s="98">
        <v>1</v>
      </c>
      <c r="P132" s="98">
        <v>1</v>
      </c>
      <c r="Q132" s="98">
        <v>1</v>
      </c>
      <c r="R132" s="15">
        <f t="shared" si="36"/>
        <v>5</v>
      </c>
      <c r="S132" s="16">
        <v>31.5</v>
      </c>
      <c r="T132" s="17">
        <v>31.5</v>
      </c>
      <c r="U132" s="17">
        <v>31.5</v>
      </c>
      <c r="V132" s="17">
        <v>31.5</v>
      </c>
      <c r="W132" s="17">
        <v>31.5</v>
      </c>
      <c r="X132" s="15">
        <f t="shared" si="37"/>
        <v>157.5</v>
      </c>
      <c r="Y132" s="18">
        <f>S132*('Labour cost esc'!J$12-1)</f>
        <v>0.16058172299607865</v>
      </c>
      <c r="Z132" s="19">
        <f>T132*('Labour cost esc'!K$12-1)</f>
        <v>0.24117930618860295</v>
      </c>
      <c r="AA132" s="19">
        <f>U132*('Labour cost esc'!L$12-1)</f>
        <v>0.32198206471471125</v>
      </c>
      <c r="AB132" s="19">
        <f>V132*('Labour cost esc'!M$12-1)</f>
        <v>0.40299052088432885</v>
      </c>
      <c r="AC132" s="19">
        <f>W132*('Labour cost esc'!N$12-1)</f>
        <v>0.48420519833700348</v>
      </c>
      <c r="AD132" s="15">
        <f t="shared" si="38"/>
        <v>1.6109388131207252</v>
      </c>
      <c r="AE132" s="18">
        <f t="shared" si="39"/>
        <v>31.660581722996078</v>
      </c>
      <c r="AF132" s="19">
        <f t="shared" si="40"/>
        <v>31.741179306188602</v>
      </c>
      <c r="AG132" s="19">
        <f t="shared" si="41"/>
        <v>31.82198206471471</v>
      </c>
      <c r="AH132" s="19">
        <f t="shared" si="42"/>
        <v>31.90299052088433</v>
      </c>
      <c r="AI132" s="19">
        <f t="shared" si="43"/>
        <v>31.984205198337005</v>
      </c>
      <c r="AJ132" s="20">
        <f t="shared" si="44"/>
        <v>159.11093881312073</v>
      </c>
      <c r="AK132" s="98">
        <f t="shared" si="50"/>
        <v>0</v>
      </c>
      <c r="AL132" s="98">
        <f t="shared" si="51"/>
        <v>0</v>
      </c>
      <c r="AM132" s="98">
        <f t="shared" si="52"/>
        <v>0</v>
      </c>
      <c r="AN132" s="98">
        <f t="shared" si="53"/>
        <v>0</v>
      </c>
      <c r="AO132" s="98">
        <f t="shared" si="54"/>
        <v>0</v>
      </c>
      <c r="AP132" s="15">
        <f t="shared" si="45"/>
        <v>0</v>
      </c>
      <c r="AQ132" s="99">
        <v>0</v>
      </c>
      <c r="AR132" s="98">
        <v>0</v>
      </c>
      <c r="AS132" s="98">
        <v>0</v>
      </c>
      <c r="AT132" s="98">
        <v>0</v>
      </c>
      <c r="AU132" s="98">
        <v>0</v>
      </c>
      <c r="AV132" s="15">
        <f t="shared" si="46"/>
        <v>0</v>
      </c>
      <c r="AW132" s="16">
        <v>0</v>
      </c>
      <c r="AX132" s="17">
        <v>0</v>
      </c>
      <c r="AY132" s="17">
        <v>0</v>
      </c>
      <c r="AZ132" s="17">
        <v>0</v>
      </c>
      <c r="BA132" s="17">
        <v>0</v>
      </c>
      <c r="BB132" s="15">
        <f t="shared" si="47"/>
        <v>0</v>
      </c>
      <c r="BC132" s="16">
        <v>0</v>
      </c>
      <c r="BD132" s="17">
        <v>0</v>
      </c>
      <c r="BE132" s="17">
        <v>0</v>
      </c>
      <c r="BF132" s="17">
        <v>0</v>
      </c>
      <c r="BG132" s="17">
        <v>0</v>
      </c>
      <c r="BH132" s="15">
        <f t="shared" si="48"/>
        <v>0</v>
      </c>
      <c r="BI132" s="16">
        <v>0</v>
      </c>
      <c r="BJ132" s="17">
        <v>0</v>
      </c>
      <c r="BK132" s="17">
        <v>0</v>
      </c>
      <c r="BL132" s="17">
        <v>0</v>
      </c>
      <c r="BM132" s="17">
        <v>0</v>
      </c>
      <c r="BN132" s="15">
        <f t="shared" si="49"/>
        <v>0</v>
      </c>
    </row>
    <row r="133" spans="1:66" s="60" customFormat="1" ht="12.75" customHeight="1" x14ac:dyDescent="0.2">
      <c r="A133" s="14" t="s">
        <v>488</v>
      </c>
      <c r="B133" s="14" t="s">
        <v>1068</v>
      </c>
      <c r="C133" s="67" t="s">
        <v>75</v>
      </c>
      <c r="D133" s="14" t="s">
        <v>61</v>
      </c>
      <c r="E133" s="14" t="s">
        <v>39</v>
      </c>
      <c r="F133" s="14" t="s">
        <v>37</v>
      </c>
      <c r="G133" s="98">
        <f t="shared" ref="G133:G196" si="64">IFERROR(S133/M133,0)</f>
        <v>0</v>
      </c>
      <c r="H133" s="98">
        <f t="shared" ref="H133:H196" si="65">IFERROR(T133/N133,0)</f>
        <v>15</v>
      </c>
      <c r="I133" s="98">
        <f t="shared" ref="I133:I196" si="66">IFERROR(U133/O133,0)</f>
        <v>0</v>
      </c>
      <c r="J133" s="98">
        <f t="shared" ref="J133:J196" si="67">IFERROR(V133/P133,0)</f>
        <v>17</v>
      </c>
      <c r="K133" s="98">
        <f t="shared" ref="K133:K196" si="68">IFERROR(W133/Q133,0)</f>
        <v>0</v>
      </c>
      <c r="L133" s="15">
        <f t="shared" ref="L133:L196" si="69">IFERROR(X133/R133,0)</f>
        <v>15.666666666666666</v>
      </c>
      <c r="M133" s="99">
        <v>0</v>
      </c>
      <c r="N133" s="98">
        <v>1</v>
      </c>
      <c r="O133" s="98">
        <v>0</v>
      </c>
      <c r="P133" s="98">
        <v>0.5</v>
      </c>
      <c r="Q133" s="98">
        <v>0</v>
      </c>
      <c r="R133" s="15">
        <f t="shared" ref="R133:R196" si="70">SUM(M133:Q133)</f>
        <v>1.5</v>
      </c>
      <c r="S133" s="16">
        <v>0</v>
      </c>
      <c r="T133" s="17">
        <v>15</v>
      </c>
      <c r="U133" s="17">
        <v>0</v>
      </c>
      <c r="V133" s="17">
        <v>8.5</v>
      </c>
      <c r="W133" s="17">
        <v>0</v>
      </c>
      <c r="X133" s="15">
        <f t="shared" ref="X133:X196" si="71">SUM(S133:W133)</f>
        <v>23.5</v>
      </c>
      <c r="Y133" s="18">
        <f>S133*('Labour cost esc'!J$12-1)</f>
        <v>0</v>
      </c>
      <c r="Z133" s="19">
        <f>T133*('Labour cost esc'!K$12-1)</f>
        <v>0.1148472886612395</v>
      </c>
      <c r="AA133" s="19">
        <f>U133*('Labour cost esc'!L$12-1)</f>
        <v>0</v>
      </c>
      <c r="AB133" s="19">
        <f>V133*('Labour cost esc'!M$12-1)</f>
        <v>0.10874347388942207</v>
      </c>
      <c r="AC133" s="19">
        <f>W133*('Labour cost esc'!N$12-1)</f>
        <v>0</v>
      </c>
      <c r="AD133" s="15">
        <f t="shared" ref="AD133:AD196" si="72">SUM(Y133:AC133)</f>
        <v>0.22359076255066157</v>
      </c>
      <c r="AE133" s="18">
        <f t="shared" ref="AE133:AE196" si="73">S133+Y133</f>
        <v>0</v>
      </c>
      <c r="AF133" s="19">
        <f t="shared" ref="AF133:AF196" si="74">T133+Z133</f>
        <v>15.11484728866124</v>
      </c>
      <c r="AG133" s="19">
        <f t="shared" ref="AG133:AG196" si="75">U133+AA133</f>
        <v>0</v>
      </c>
      <c r="AH133" s="19">
        <f t="shared" ref="AH133:AH196" si="76">V133+AB133</f>
        <v>8.6087434738894224</v>
      </c>
      <c r="AI133" s="19">
        <f t="shared" ref="AI133:AI196" si="77">W133+AC133</f>
        <v>0</v>
      </c>
      <c r="AJ133" s="20">
        <f t="shared" ref="AJ133:AJ196" si="78">SUM(AE133:AI133)</f>
        <v>23.723590762550664</v>
      </c>
      <c r="AK133" s="98">
        <f t="shared" si="50"/>
        <v>0</v>
      </c>
      <c r="AL133" s="98">
        <f t="shared" si="51"/>
        <v>0</v>
      </c>
      <c r="AM133" s="98">
        <f t="shared" si="52"/>
        <v>0</v>
      </c>
      <c r="AN133" s="98">
        <f t="shared" si="53"/>
        <v>0</v>
      </c>
      <c r="AO133" s="98">
        <f t="shared" si="54"/>
        <v>0</v>
      </c>
      <c r="AP133" s="15">
        <f t="shared" ref="AP133:AP196" si="79">IFERROR(BB133/AV133,0)</f>
        <v>0</v>
      </c>
      <c r="AQ133" s="99">
        <v>0</v>
      </c>
      <c r="AR133" s="98">
        <v>0</v>
      </c>
      <c r="AS133" s="98">
        <v>0</v>
      </c>
      <c r="AT133" s="98">
        <v>0</v>
      </c>
      <c r="AU133" s="98">
        <v>0</v>
      </c>
      <c r="AV133" s="15">
        <f t="shared" ref="AV133:AV196" si="80">SUM(AQ133:AU133)</f>
        <v>0</v>
      </c>
      <c r="AW133" s="16">
        <v>0</v>
      </c>
      <c r="AX133" s="17">
        <v>0</v>
      </c>
      <c r="AY133" s="17">
        <v>0</v>
      </c>
      <c r="AZ133" s="17">
        <v>0</v>
      </c>
      <c r="BA133" s="17">
        <v>0</v>
      </c>
      <c r="BB133" s="15">
        <f t="shared" ref="BB133:BB196" si="81">SUM(AW133:BA133)</f>
        <v>0</v>
      </c>
      <c r="BC133" s="16">
        <v>0</v>
      </c>
      <c r="BD133" s="17">
        <v>0</v>
      </c>
      <c r="BE133" s="17">
        <v>0</v>
      </c>
      <c r="BF133" s="17">
        <v>0</v>
      </c>
      <c r="BG133" s="17">
        <v>0</v>
      </c>
      <c r="BH133" s="15">
        <f t="shared" ref="BH133:BH196" si="82">SUM(BC133:BG133)</f>
        <v>0</v>
      </c>
      <c r="BI133" s="16">
        <v>0</v>
      </c>
      <c r="BJ133" s="17">
        <v>0</v>
      </c>
      <c r="BK133" s="17">
        <v>0</v>
      </c>
      <c r="BL133" s="17">
        <v>0</v>
      </c>
      <c r="BM133" s="17">
        <v>0</v>
      </c>
      <c r="BN133" s="15">
        <f t="shared" ref="BN133:BN196" si="83">SUM(BI133:BM133)</f>
        <v>0</v>
      </c>
    </row>
    <row r="134" spans="1:66" s="60" customFormat="1" ht="12.75" customHeight="1" x14ac:dyDescent="0.2">
      <c r="A134" s="14" t="s">
        <v>489</v>
      </c>
      <c r="B134" s="14" t="s">
        <v>1068</v>
      </c>
      <c r="C134" s="67" t="s">
        <v>76</v>
      </c>
      <c r="D134" s="14" t="s">
        <v>61</v>
      </c>
      <c r="E134" s="14" t="s">
        <v>68</v>
      </c>
      <c r="F134" s="14" t="s">
        <v>32</v>
      </c>
      <c r="G134" s="98">
        <f t="shared" si="64"/>
        <v>0</v>
      </c>
      <c r="H134" s="98">
        <f t="shared" si="65"/>
        <v>0</v>
      </c>
      <c r="I134" s="98">
        <f t="shared" si="66"/>
        <v>0</v>
      </c>
      <c r="J134" s="98">
        <f t="shared" si="67"/>
        <v>100</v>
      </c>
      <c r="K134" s="98">
        <f t="shared" si="68"/>
        <v>0</v>
      </c>
      <c r="L134" s="15">
        <f t="shared" si="69"/>
        <v>100</v>
      </c>
      <c r="M134" s="99"/>
      <c r="N134" s="98"/>
      <c r="O134" s="98"/>
      <c r="P134" s="98">
        <v>1</v>
      </c>
      <c r="Q134" s="98"/>
      <c r="R134" s="15">
        <f t="shared" si="70"/>
        <v>1</v>
      </c>
      <c r="S134" s="16">
        <v>0</v>
      </c>
      <c r="T134" s="17">
        <v>0</v>
      </c>
      <c r="U134" s="17">
        <v>0</v>
      </c>
      <c r="V134" s="17">
        <v>100</v>
      </c>
      <c r="W134" s="17">
        <v>0</v>
      </c>
      <c r="X134" s="15">
        <f t="shared" si="71"/>
        <v>100</v>
      </c>
      <c r="Y134" s="18">
        <f>S134*('Labour cost esc'!J$12-1)</f>
        <v>0</v>
      </c>
      <c r="Z134" s="19">
        <f>T134*('Labour cost esc'!K$12-1)</f>
        <v>0</v>
      </c>
      <c r="AA134" s="19">
        <f>U134*('Labour cost esc'!L$12-1)</f>
        <v>0</v>
      </c>
      <c r="AB134" s="19">
        <f>V134*('Labour cost esc'!M$12-1)</f>
        <v>1.2793349869343773</v>
      </c>
      <c r="AC134" s="19">
        <f>W134*('Labour cost esc'!N$12-1)</f>
        <v>0</v>
      </c>
      <c r="AD134" s="15">
        <f t="shared" si="72"/>
        <v>1.2793349869343773</v>
      </c>
      <c r="AE134" s="18">
        <f t="shared" si="73"/>
        <v>0</v>
      </c>
      <c r="AF134" s="19">
        <f t="shared" si="74"/>
        <v>0</v>
      </c>
      <c r="AG134" s="19">
        <f t="shared" si="75"/>
        <v>0</v>
      </c>
      <c r="AH134" s="19">
        <f t="shared" si="76"/>
        <v>101.27933498693437</v>
      </c>
      <c r="AI134" s="19">
        <f t="shared" si="77"/>
        <v>0</v>
      </c>
      <c r="AJ134" s="20">
        <f t="shared" si="78"/>
        <v>101.27933498693437</v>
      </c>
      <c r="AK134" s="98">
        <f t="shared" ref="AK134:AK197" si="84">IFERROR(AW134/AQ134,0)</f>
        <v>0</v>
      </c>
      <c r="AL134" s="98">
        <f t="shared" ref="AL134:AL197" si="85">IFERROR(AX134/AR134,0)</f>
        <v>0</v>
      </c>
      <c r="AM134" s="98">
        <f t="shared" ref="AM134:AM197" si="86">IFERROR(AY134/AS134,0)</f>
        <v>0</v>
      </c>
      <c r="AN134" s="98">
        <f t="shared" ref="AN134:AN197" si="87">IFERROR(AZ134/AT134,0)</f>
        <v>0</v>
      </c>
      <c r="AO134" s="98">
        <f t="shared" ref="AO134:AO197" si="88">IFERROR(BA134/AU134,0)</f>
        <v>0</v>
      </c>
      <c r="AP134" s="15">
        <f t="shared" si="79"/>
        <v>0</v>
      </c>
      <c r="AQ134" s="99">
        <v>0</v>
      </c>
      <c r="AR134" s="98">
        <v>0</v>
      </c>
      <c r="AS134" s="98">
        <v>0</v>
      </c>
      <c r="AT134" s="98">
        <v>0</v>
      </c>
      <c r="AU134" s="98">
        <v>0</v>
      </c>
      <c r="AV134" s="15">
        <f t="shared" si="80"/>
        <v>0</v>
      </c>
      <c r="AW134" s="16">
        <v>0</v>
      </c>
      <c r="AX134" s="17">
        <v>0</v>
      </c>
      <c r="AY134" s="17">
        <v>0</v>
      </c>
      <c r="AZ134" s="17"/>
      <c r="BA134" s="17"/>
      <c r="BB134" s="15">
        <f t="shared" si="81"/>
        <v>0</v>
      </c>
      <c r="BC134" s="16"/>
      <c r="BD134" s="17"/>
      <c r="BE134" s="17"/>
      <c r="BF134" s="17"/>
      <c r="BG134" s="17"/>
      <c r="BH134" s="15">
        <f t="shared" si="82"/>
        <v>0</v>
      </c>
      <c r="BI134" s="16"/>
      <c r="BJ134" s="17"/>
      <c r="BK134" s="17"/>
      <c r="BL134" s="17"/>
      <c r="BM134" s="17"/>
      <c r="BN134" s="15">
        <f t="shared" si="83"/>
        <v>0</v>
      </c>
    </row>
    <row r="135" spans="1:66" s="60" customFormat="1" ht="12.75" customHeight="1" x14ac:dyDescent="0.2">
      <c r="A135" s="14" t="s">
        <v>490</v>
      </c>
      <c r="B135" s="14" t="s">
        <v>1068</v>
      </c>
      <c r="C135" s="67" t="s">
        <v>491</v>
      </c>
      <c r="D135" s="14" t="s">
        <v>61</v>
      </c>
      <c r="E135" s="14" t="s">
        <v>39</v>
      </c>
      <c r="F135" s="14" t="s">
        <v>32</v>
      </c>
      <c r="G135" s="98">
        <f t="shared" si="64"/>
        <v>0</v>
      </c>
      <c r="H135" s="98">
        <f t="shared" si="65"/>
        <v>0</v>
      </c>
      <c r="I135" s="98">
        <f t="shared" si="66"/>
        <v>0</v>
      </c>
      <c r="J135" s="98">
        <f t="shared" si="67"/>
        <v>0</v>
      </c>
      <c r="K135" s="98">
        <f t="shared" si="68"/>
        <v>0</v>
      </c>
      <c r="L135" s="15">
        <f t="shared" si="69"/>
        <v>0</v>
      </c>
      <c r="M135" s="99">
        <v>0</v>
      </c>
      <c r="N135" s="98">
        <v>0</v>
      </c>
      <c r="O135" s="98">
        <v>0</v>
      </c>
      <c r="P135" s="98">
        <v>0</v>
      </c>
      <c r="Q135" s="98">
        <v>0</v>
      </c>
      <c r="R135" s="15">
        <f t="shared" si="70"/>
        <v>0</v>
      </c>
      <c r="S135" s="16">
        <v>0</v>
      </c>
      <c r="T135" s="17">
        <v>0</v>
      </c>
      <c r="U135" s="17">
        <v>0</v>
      </c>
      <c r="V135" s="17">
        <v>0</v>
      </c>
      <c r="W135" s="17">
        <v>0</v>
      </c>
      <c r="X135" s="15">
        <f t="shared" si="71"/>
        <v>0</v>
      </c>
      <c r="Y135" s="18">
        <f>S135*('Labour cost esc'!J$12-1)</f>
        <v>0</v>
      </c>
      <c r="Z135" s="19">
        <f>T135*('Labour cost esc'!K$12-1)</f>
        <v>0</v>
      </c>
      <c r="AA135" s="19">
        <f>U135*('Labour cost esc'!L$12-1)</f>
        <v>0</v>
      </c>
      <c r="AB135" s="19">
        <f>V135*('Labour cost esc'!M$12-1)</f>
        <v>0</v>
      </c>
      <c r="AC135" s="19">
        <f>W135*('Labour cost esc'!N$12-1)</f>
        <v>0</v>
      </c>
      <c r="AD135" s="15">
        <f t="shared" si="72"/>
        <v>0</v>
      </c>
      <c r="AE135" s="18">
        <f t="shared" si="73"/>
        <v>0</v>
      </c>
      <c r="AF135" s="19">
        <f t="shared" si="74"/>
        <v>0</v>
      </c>
      <c r="AG135" s="19">
        <f t="shared" si="75"/>
        <v>0</v>
      </c>
      <c r="AH135" s="19">
        <f t="shared" si="76"/>
        <v>0</v>
      </c>
      <c r="AI135" s="19">
        <f t="shared" si="77"/>
        <v>0</v>
      </c>
      <c r="AJ135" s="20">
        <f t="shared" si="78"/>
        <v>0</v>
      </c>
      <c r="AK135" s="98">
        <f t="shared" si="84"/>
        <v>0</v>
      </c>
      <c r="AL135" s="98">
        <f t="shared" si="85"/>
        <v>0</v>
      </c>
      <c r="AM135" s="98">
        <f t="shared" si="86"/>
        <v>0</v>
      </c>
      <c r="AN135" s="98">
        <f t="shared" si="87"/>
        <v>0</v>
      </c>
      <c r="AO135" s="98">
        <f t="shared" si="88"/>
        <v>0</v>
      </c>
      <c r="AP135" s="15">
        <f t="shared" si="79"/>
        <v>0</v>
      </c>
      <c r="AQ135" s="99">
        <v>0</v>
      </c>
      <c r="AR135" s="98">
        <v>0</v>
      </c>
      <c r="AS135" s="98">
        <v>0</v>
      </c>
      <c r="AT135" s="98">
        <v>0</v>
      </c>
      <c r="AU135" s="98">
        <v>0</v>
      </c>
      <c r="AV135" s="15">
        <f t="shared" si="80"/>
        <v>0</v>
      </c>
      <c r="AW135" s="16">
        <v>0</v>
      </c>
      <c r="AX135" s="17">
        <v>0</v>
      </c>
      <c r="AY135" s="17">
        <v>0</v>
      </c>
      <c r="AZ135" s="17">
        <v>0</v>
      </c>
      <c r="BA135" s="17">
        <v>0</v>
      </c>
      <c r="BB135" s="15">
        <f t="shared" si="81"/>
        <v>0</v>
      </c>
      <c r="BC135" s="16">
        <v>0</v>
      </c>
      <c r="BD135" s="17">
        <v>0</v>
      </c>
      <c r="BE135" s="17">
        <v>0</v>
      </c>
      <c r="BF135" s="17">
        <v>0</v>
      </c>
      <c r="BG135" s="17">
        <v>0</v>
      </c>
      <c r="BH135" s="15">
        <f t="shared" si="82"/>
        <v>0</v>
      </c>
      <c r="BI135" s="16">
        <v>0</v>
      </c>
      <c r="BJ135" s="17">
        <v>0</v>
      </c>
      <c r="BK135" s="17">
        <v>59.370991673742331</v>
      </c>
      <c r="BL135" s="17">
        <v>0</v>
      </c>
      <c r="BM135" s="17">
        <v>0</v>
      </c>
      <c r="BN135" s="15">
        <f t="shared" si="83"/>
        <v>59.370991673742331</v>
      </c>
    </row>
    <row r="136" spans="1:66" s="60" customFormat="1" ht="12.75" customHeight="1" x14ac:dyDescent="0.2">
      <c r="A136" s="14" t="s">
        <v>492</v>
      </c>
      <c r="B136" s="14" t="s">
        <v>1068</v>
      </c>
      <c r="C136" s="67" t="s">
        <v>42</v>
      </c>
      <c r="D136" s="14" t="s">
        <v>61</v>
      </c>
      <c r="E136" s="14" t="s">
        <v>34</v>
      </c>
      <c r="F136" s="14" t="s">
        <v>32</v>
      </c>
      <c r="G136" s="98">
        <f t="shared" si="64"/>
        <v>25.751250000000002</v>
      </c>
      <c r="H136" s="98">
        <f t="shared" si="65"/>
        <v>25.751250000000002</v>
      </c>
      <c r="I136" s="98">
        <f t="shared" si="66"/>
        <v>25.751250000000002</v>
      </c>
      <c r="J136" s="98">
        <f t="shared" si="67"/>
        <v>25.751250000000002</v>
      </c>
      <c r="K136" s="98">
        <f t="shared" si="68"/>
        <v>25.751250000000002</v>
      </c>
      <c r="L136" s="15">
        <f t="shared" si="69"/>
        <v>25.751250000000006</v>
      </c>
      <c r="M136" s="99">
        <v>6</v>
      </c>
      <c r="N136" s="98">
        <v>6</v>
      </c>
      <c r="O136" s="98">
        <v>6</v>
      </c>
      <c r="P136" s="98">
        <v>6</v>
      </c>
      <c r="Q136" s="98">
        <v>6</v>
      </c>
      <c r="R136" s="15">
        <f t="shared" si="70"/>
        <v>30</v>
      </c>
      <c r="S136" s="16">
        <v>154.50750000000002</v>
      </c>
      <c r="T136" s="17">
        <v>154.50750000000002</v>
      </c>
      <c r="U136" s="17">
        <v>154.50750000000002</v>
      </c>
      <c r="V136" s="17">
        <v>154.50750000000002</v>
      </c>
      <c r="W136" s="17">
        <v>154.50750000000002</v>
      </c>
      <c r="X136" s="15">
        <f t="shared" si="71"/>
        <v>772.53750000000014</v>
      </c>
      <c r="Y136" s="18">
        <f>S136*('Labour cost esc'!J$12-1)</f>
        <v>0.78765335129576586</v>
      </c>
      <c r="Z136" s="19">
        <f>T136*('Labour cost esc'!K$12-1)</f>
        <v>1.1829844968550975</v>
      </c>
      <c r="AA136" s="19">
        <f>U136*('Labour cost esc'!L$12-1)</f>
        <v>1.579322027425659</v>
      </c>
      <c r="AB136" s="19">
        <f>V136*('Labour cost esc'!M$12-1)</f>
        <v>1.9766685049376334</v>
      </c>
      <c r="AC136" s="19">
        <f>W136*('Labour cost esc'!N$12-1)</f>
        <v>2.3750264978430025</v>
      </c>
      <c r="AD136" s="15">
        <f t="shared" si="72"/>
        <v>7.9016548783571583</v>
      </c>
      <c r="AE136" s="18">
        <f t="shared" si="73"/>
        <v>155.2951533512958</v>
      </c>
      <c r="AF136" s="19">
        <f t="shared" si="74"/>
        <v>155.69048449685511</v>
      </c>
      <c r="AG136" s="19">
        <f t="shared" si="75"/>
        <v>156.08682202742568</v>
      </c>
      <c r="AH136" s="19">
        <f t="shared" si="76"/>
        <v>156.48416850493766</v>
      </c>
      <c r="AI136" s="19">
        <f t="shared" si="77"/>
        <v>156.88252649784303</v>
      </c>
      <c r="AJ136" s="20">
        <f t="shared" si="78"/>
        <v>780.43915487835727</v>
      </c>
      <c r="AK136" s="98">
        <f t="shared" si="84"/>
        <v>0</v>
      </c>
      <c r="AL136" s="98">
        <f t="shared" si="85"/>
        <v>0</v>
      </c>
      <c r="AM136" s="98">
        <f t="shared" si="86"/>
        <v>0</v>
      </c>
      <c r="AN136" s="98">
        <f t="shared" si="87"/>
        <v>0</v>
      </c>
      <c r="AO136" s="98">
        <f t="shared" si="88"/>
        <v>0</v>
      </c>
      <c r="AP136" s="15">
        <f t="shared" si="79"/>
        <v>0</v>
      </c>
      <c r="AQ136" s="99">
        <v>0</v>
      </c>
      <c r="AR136" s="98">
        <v>0</v>
      </c>
      <c r="AS136" s="98">
        <v>0</v>
      </c>
      <c r="AT136" s="98">
        <v>0</v>
      </c>
      <c r="AU136" s="98">
        <v>0</v>
      </c>
      <c r="AV136" s="15">
        <f t="shared" si="80"/>
        <v>0</v>
      </c>
      <c r="AW136" s="16">
        <v>0</v>
      </c>
      <c r="AX136" s="17">
        <v>0</v>
      </c>
      <c r="AY136" s="17">
        <v>0</v>
      </c>
      <c r="AZ136" s="17">
        <v>0</v>
      </c>
      <c r="BA136" s="17">
        <v>0</v>
      </c>
      <c r="BB136" s="15">
        <f t="shared" si="81"/>
        <v>0</v>
      </c>
      <c r="BC136" s="16">
        <v>0</v>
      </c>
      <c r="BD136" s="17">
        <v>0</v>
      </c>
      <c r="BE136" s="17">
        <v>0</v>
      </c>
      <c r="BF136" s="17">
        <v>0</v>
      </c>
      <c r="BG136" s="17">
        <v>0</v>
      </c>
      <c r="BH136" s="15">
        <f t="shared" si="82"/>
        <v>0</v>
      </c>
      <c r="BI136" s="16">
        <v>0</v>
      </c>
      <c r="BJ136" s="17">
        <v>0</v>
      </c>
      <c r="BK136" s="17">
        <v>0</v>
      </c>
      <c r="BL136" s="17">
        <v>0</v>
      </c>
      <c r="BM136" s="17">
        <v>0</v>
      </c>
      <c r="BN136" s="15">
        <f t="shared" si="83"/>
        <v>0</v>
      </c>
    </row>
    <row r="137" spans="1:66" s="60" customFormat="1" ht="12.75" customHeight="1" x14ac:dyDescent="0.2">
      <c r="A137" s="14" t="s">
        <v>493</v>
      </c>
      <c r="B137" s="14" t="s">
        <v>1068</v>
      </c>
      <c r="C137" s="67" t="s">
        <v>29</v>
      </c>
      <c r="D137" s="14" t="s">
        <v>61</v>
      </c>
      <c r="E137" s="14" t="s">
        <v>31</v>
      </c>
      <c r="F137" s="14" t="s">
        <v>32</v>
      </c>
      <c r="G137" s="98">
        <f t="shared" si="64"/>
        <v>7</v>
      </c>
      <c r="H137" s="98">
        <f t="shared" si="65"/>
        <v>7</v>
      </c>
      <c r="I137" s="98">
        <f t="shared" si="66"/>
        <v>7</v>
      </c>
      <c r="J137" s="98">
        <f t="shared" si="67"/>
        <v>7</v>
      </c>
      <c r="K137" s="98">
        <f t="shared" si="68"/>
        <v>7</v>
      </c>
      <c r="L137" s="15">
        <f t="shared" si="69"/>
        <v>7</v>
      </c>
      <c r="M137" s="99">
        <v>3</v>
      </c>
      <c r="N137" s="98">
        <v>3</v>
      </c>
      <c r="O137" s="98">
        <v>3</v>
      </c>
      <c r="P137" s="98">
        <v>3</v>
      </c>
      <c r="Q137" s="98">
        <v>3</v>
      </c>
      <c r="R137" s="15">
        <f t="shared" si="70"/>
        <v>15</v>
      </c>
      <c r="S137" s="16">
        <v>21</v>
      </c>
      <c r="T137" s="17">
        <v>21</v>
      </c>
      <c r="U137" s="17">
        <v>21</v>
      </c>
      <c r="V137" s="17">
        <v>21</v>
      </c>
      <c r="W137" s="17">
        <v>21</v>
      </c>
      <c r="X137" s="15">
        <f t="shared" si="71"/>
        <v>105</v>
      </c>
      <c r="Y137" s="18">
        <f>S137*('Labour cost esc'!J$12-1)</f>
        <v>0.10705448199738576</v>
      </c>
      <c r="Z137" s="19">
        <f>T137*('Labour cost esc'!K$12-1)</f>
        <v>0.1607862041257353</v>
      </c>
      <c r="AA137" s="19">
        <f>U137*('Labour cost esc'!L$12-1)</f>
        <v>0.2146547098098075</v>
      </c>
      <c r="AB137" s="19">
        <f>V137*('Labour cost esc'!M$12-1)</f>
        <v>0.26866034725621923</v>
      </c>
      <c r="AC137" s="19">
        <f>W137*('Labour cost esc'!N$12-1)</f>
        <v>0.32280346555800232</v>
      </c>
      <c r="AD137" s="15">
        <f t="shared" si="72"/>
        <v>1.0739592087471501</v>
      </c>
      <c r="AE137" s="18">
        <f t="shared" si="73"/>
        <v>21.107054481997388</v>
      </c>
      <c r="AF137" s="19">
        <f t="shared" si="74"/>
        <v>21.160786204125735</v>
      </c>
      <c r="AG137" s="19">
        <f t="shared" si="75"/>
        <v>21.214654709809807</v>
      </c>
      <c r="AH137" s="19">
        <f t="shared" si="76"/>
        <v>21.268660347256219</v>
      </c>
      <c r="AI137" s="19">
        <f t="shared" si="77"/>
        <v>21.322803465558003</v>
      </c>
      <c r="AJ137" s="20">
        <f t="shared" si="78"/>
        <v>106.07395920874714</v>
      </c>
      <c r="AK137" s="98">
        <f t="shared" si="84"/>
        <v>0</v>
      </c>
      <c r="AL137" s="98">
        <f t="shared" si="85"/>
        <v>0</v>
      </c>
      <c r="AM137" s="98">
        <f t="shared" si="86"/>
        <v>0</v>
      </c>
      <c r="AN137" s="98">
        <f t="shared" si="87"/>
        <v>0</v>
      </c>
      <c r="AO137" s="98">
        <f t="shared" si="88"/>
        <v>0</v>
      </c>
      <c r="AP137" s="15">
        <f t="shared" si="79"/>
        <v>0</v>
      </c>
      <c r="AQ137" s="99">
        <v>0</v>
      </c>
      <c r="AR137" s="98">
        <v>0</v>
      </c>
      <c r="AS137" s="98">
        <v>0</v>
      </c>
      <c r="AT137" s="98">
        <v>0</v>
      </c>
      <c r="AU137" s="98">
        <v>0</v>
      </c>
      <c r="AV137" s="15">
        <f t="shared" si="80"/>
        <v>0</v>
      </c>
      <c r="AW137" s="16">
        <v>0</v>
      </c>
      <c r="AX137" s="17">
        <v>0</v>
      </c>
      <c r="AY137" s="17">
        <v>0</v>
      </c>
      <c r="AZ137" s="17">
        <v>0</v>
      </c>
      <c r="BA137" s="17">
        <v>0</v>
      </c>
      <c r="BB137" s="15">
        <f t="shared" si="81"/>
        <v>0</v>
      </c>
      <c r="BC137" s="16">
        <v>0</v>
      </c>
      <c r="BD137" s="17">
        <v>0</v>
      </c>
      <c r="BE137" s="17">
        <v>0</v>
      </c>
      <c r="BF137" s="17">
        <v>0</v>
      </c>
      <c r="BG137" s="17">
        <v>0</v>
      </c>
      <c r="BH137" s="15">
        <f t="shared" si="82"/>
        <v>0</v>
      </c>
      <c r="BI137" s="16">
        <v>0</v>
      </c>
      <c r="BJ137" s="17">
        <v>0</v>
      </c>
      <c r="BK137" s="17">
        <v>0</v>
      </c>
      <c r="BL137" s="17">
        <v>0</v>
      </c>
      <c r="BM137" s="17">
        <v>0</v>
      </c>
      <c r="BN137" s="15">
        <f t="shared" si="83"/>
        <v>0</v>
      </c>
    </row>
    <row r="138" spans="1:66" s="60" customFormat="1" ht="12.75" customHeight="1" x14ac:dyDescent="0.2">
      <c r="A138" s="14" t="s">
        <v>494</v>
      </c>
      <c r="B138" s="14" t="s">
        <v>1068</v>
      </c>
      <c r="C138" s="67" t="s">
        <v>495</v>
      </c>
      <c r="D138" s="14" t="s">
        <v>78</v>
      </c>
      <c r="E138" s="14" t="s">
        <v>39</v>
      </c>
      <c r="F138" s="14" t="s">
        <v>37</v>
      </c>
      <c r="G138" s="98">
        <f t="shared" si="64"/>
        <v>0</v>
      </c>
      <c r="H138" s="98">
        <f t="shared" si="65"/>
        <v>0</v>
      </c>
      <c r="I138" s="98">
        <f t="shared" si="66"/>
        <v>0</v>
      </c>
      <c r="J138" s="98">
        <f t="shared" si="67"/>
        <v>0</v>
      </c>
      <c r="K138" s="98">
        <f t="shared" si="68"/>
        <v>0</v>
      </c>
      <c r="L138" s="15">
        <f t="shared" si="69"/>
        <v>0</v>
      </c>
      <c r="M138" s="99">
        <v>0</v>
      </c>
      <c r="N138" s="98">
        <v>0</v>
      </c>
      <c r="O138" s="98">
        <v>0</v>
      </c>
      <c r="P138" s="98">
        <v>0</v>
      </c>
      <c r="Q138" s="98">
        <v>0</v>
      </c>
      <c r="R138" s="15">
        <f t="shared" si="70"/>
        <v>0</v>
      </c>
      <c r="S138" s="16">
        <v>0</v>
      </c>
      <c r="T138" s="17">
        <v>0</v>
      </c>
      <c r="U138" s="17">
        <v>0</v>
      </c>
      <c r="V138" s="17">
        <v>0</v>
      </c>
      <c r="W138" s="17">
        <v>0</v>
      </c>
      <c r="X138" s="15">
        <f t="shared" si="71"/>
        <v>0</v>
      </c>
      <c r="Y138" s="18">
        <f>S138*('Labour cost esc'!J$12-1)</f>
        <v>0</v>
      </c>
      <c r="Z138" s="19">
        <f>T138*('Labour cost esc'!K$12-1)</f>
        <v>0</v>
      </c>
      <c r="AA138" s="19">
        <f>U138*('Labour cost esc'!L$12-1)</f>
        <v>0</v>
      </c>
      <c r="AB138" s="19">
        <f>V138*('Labour cost esc'!M$12-1)</f>
        <v>0</v>
      </c>
      <c r="AC138" s="19">
        <f>W138*('Labour cost esc'!N$12-1)</f>
        <v>0</v>
      </c>
      <c r="AD138" s="15">
        <f t="shared" si="72"/>
        <v>0</v>
      </c>
      <c r="AE138" s="18">
        <f t="shared" si="73"/>
        <v>0</v>
      </c>
      <c r="AF138" s="19">
        <f t="shared" si="74"/>
        <v>0</v>
      </c>
      <c r="AG138" s="19">
        <f t="shared" si="75"/>
        <v>0</v>
      </c>
      <c r="AH138" s="19">
        <f t="shared" si="76"/>
        <v>0</v>
      </c>
      <c r="AI138" s="19">
        <f t="shared" si="77"/>
        <v>0</v>
      </c>
      <c r="AJ138" s="20">
        <f t="shared" si="78"/>
        <v>0</v>
      </c>
      <c r="AK138" s="98">
        <f t="shared" si="84"/>
        <v>0</v>
      </c>
      <c r="AL138" s="98">
        <f t="shared" si="85"/>
        <v>0</v>
      </c>
      <c r="AM138" s="98">
        <f t="shared" si="86"/>
        <v>0</v>
      </c>
      <c r="AN138" s="98">
        <f t="shared" si="87"/>
        <v>0</v>
      </c>
      <c r="AO138" s="98">
        <f t="shared" si="88"/>
        <v>0</v>
      </c>
      <c r="AP138" s="15">
        <f t="shared" si="79"/>
        <v>0</v>
      </c>
      <c r="AQ138" s="99">
        <v>0</v>
      </c>
      <c r="AR138" s="98">
        <v>0</v>
      </c>
      <c r="AS138" s="98">
        <v>0</v>
      </c>
      <c r="AT138" s="98">
        <v>0</v>
      </c>
      <c r="AU138" s="98">
        <v>0</v>
      </c>
      <c r="AV138" s="15">
        <f t="shared" si="80"/>
        <v>0</v>
      </c>
      <c r="AW138" s="16">
        <v>0</v>
      </c>
      <c r="AX138" s="17">
        <v>0</v>
      </c>
      <c r="AY138" s="17">
        <v>0</v>
      </c>
      <c r="AZ138" s="17">
        <v>0</v>
      </c>
      <c r="BA138" s="17">
        <v>0</v>
      </c>
      <c r="BB138" s="15">
        <f t="shared" si="81"/>
        <v>0</v>
      </c>
      <c r="BC138" s="16">
        <v>0</v>
      </c>
      <c r="BD138" s="17">
        <v>0</v>
      </c>
      <c r="BE138" s="17">
        <v>0</v>
      </c>
      <c r="BF138" s="17">
        <v>0</v>
      </c>
      <c r="BG138" s="17">
        <v>0</v>
      </c>
      <c r="BH138" s="15">
        <f t="shared" si="82"/>
        <v>0</v>
      </c>
      <c r="BI138" s="16">
        <v>3.156974318327147E-17</v>
      </c>
      <c r="BJ138" s="17">
        <v>0</v>
      </c>
      <c r="BK138" s="17">
        <v>0</v>
      </c>
      <c r="BL138" s="17">
        <v>0</v>
      </c>
      <c r="BM138" s="17">
        <v>0</v>
      </c>
      <c r="BN138" s="15">
        <f t="shared" si="83"/>
        <v>3.156974318327147E-17</v>
      </c>
    </row>
    <row r="139" spans="1:66" s="60" customFormat="1" ht="12.75" customHeight="1" x14ac:dyDescent="0.2">
      <c r="A139" s="14" t="s">
        <v>496</v>
      </c>
      <c r="B139" s="14" t="s">
        <v>1068</v>
      </c>
      <c r="C139" s="67" t="s">
        <v>497</v>
      </c>
      <c r="D139" s="14" t="s">
        <v>78</v>
      </c>
      <c r="E139" s="14" t="s">
        <v>39</v>
      </c>
      <c r="F139" s="14" t="s">
        <v>32</v>
      </c>
      <c r="G139" s="98">
        <f t="shared" si="64"/>
        <v>0</v>
      </c>
      <c r="H139" s="98">
        <f t="shared" si="65"/>
        <v>0</v>
      </c>
      <c r="I139" s="98">
        <f t="shared" si="66"/>
        <v>0</v>
      </c>
      <c r="J139" s="98">
        <f t="shared" si="67"/>
        <v>0</v>
      </c>
      <c r="K139" s="98">
        <f t="shared" si="68"/>
        <v>0</v>
      </c>
      <c r="L139" s="15">
        <f t="shared" si="69"/>
        <v>0</v>
      </c>
      <c r="M139" s="99">
        <v>0</v>
      </c>
      <c r="N139" s="98">
        <v>0</v>
      </c>
      <c r="O139" s="98">
        <v>0</v>
      </c>
      <c r="P139" s="98">
        <v>0</v>
      </c>
      <c r="Q139" s="98">
        <v>0</v>
      </c>
      <c r="R139" s="15">
        <f t="shared" si="70"/>
        <v>0</v>
      </c>
      <c r="S139" s="16">
        <v>0</v>
      </c>
      <c r="T139" s="17">
        <v>0</v>
      </c>
      <c r="U139" s="17">
        <v>0</v>
      </c>
      <c r="V139" s="17">
        <v>0</v>
      </c>
      <c r="W139" s="17">
        <v>0</v>
      </c>
      <c r="X139" s="15">
        <f t="shared" si="71"/>
        <v>0</v>
      </c>
      <c r="Y139" s="18">
        <f>S139*('Labour cost esc'!J$12-1)</f>
        <v>0</v>
      </c>
      <c r="Z139" s="19">
        <f>T139*('Labour cost esc'!K$12-1)</f>
        <v>0</v>
      </c>
      <c r="AA139" s="19">
        <f>U139*('Labour cost esc'!L$12-1)</f>
        <v>0</v>
      </c>
      <c r="AB139" s="19">
        <f>V139*('Labour cost esc'!M$12-1)</f>
        <v>0</v>
      </c>
      <c r="AC139" s="19">
        <f>W139*('Labour cost esc'!N$12-1)</f>
        <v>0</v>
      </c>
      <c r="AD139" s="15">
        <f t="shared" si="72"/>
        <v>0</v>
      </c>
      <c r="AE139" s="18">
        <f t="shared" si="73"/>
        <v>0</v>
      </c>
      <c r="AF139" s="19">
        <f t="shared" si="74"/>
        <v>0</v>
      </c>
      <c r="AG139" s="19">
        <f t="shared" si="75"/>
        <v>0</v>
      </c>
      <c r="AH139" s="19">
        <f t="shared" si="76"/>
        <v>0</v>
      </c>
      <c r="AI139" s="19">
        <f t="shared" si="77"/>
        <v>0</v>
      </c>
      <c r="AJ139" s="20">
        <f t="shared" si="78"/>
        <v>0</v>
      </c>
      <c r="AK139" s="98">
        <f t="shared" si="84"/>
        <v>0</v>
      </c>
      <c r="AL139" s="98">
        <f t="shared" si="85"/>
        <v>0</v>
      </c>
      <c r="AM139" s="98">
        <f t="shared" si="86"/>
        <v>0</v>
      </c>
      <c r="AN139" s="98">
        <f t="shared" si="87"/>
        <v>0</v>
      </c>
      <c r="AO139" s="98">
        <f t="shared" si="88"/>
        <v>0</v>
      </c>
      <c r="AP139" s="15">
        <f t="shared" si="79"/>
        <v>0</v>
      </c>
      <c r="AQ139" s="99">
        <v>0</v>
      </c>
      <c r="AR139" s="98">
        <v>0</v>
      </c>
      <c r="AS139" s="98">
        <v>0</v>
      </c>
      <c r="AT139" s="98">
        <v>0</v>
      </c>
      <c r="AU139" s="98">
        <v>0</v>
      </c>
      <c r="AV139" s="15">
        <f t="shared" si="80"/>
        <v>0</v>
      </c>
      <c r="AW139" s="16">
        <v>0</v>
      </c>
      <c r="AX139" s="17">
        <v>0</v>
      </c>
      <c r="AY139" s="17">
        <v>0</v>
      </c>
      <c r="AZ139" s="17">
        <v>0</v>
      </c>
      <c r="BA139" s="17">
        <v>0</v>
      </c>
      <c r="BB139" s="15">
        <f t="shared" si="81"/>
        <v>0</v>
      </c>
      <c r="BC139" s="16">
        <v>0</v>
      </c>
      <c r="BD139" s="17">
        <v>0</v>
      </c>
      <c r="BE139" s="17">
        <v>0</v>
      </c>
      <c r="BF139" s="17">
        <v>0</v>
      </c>
      <c r="BG139" s="17">
        <v>0</v>
      </c>
      <c r="BH139" s="15">
        <f t="shared" si="82"/>
        <v>0</v>
      </c>
      <c r="BI139" s="16">
        <v>0.69472742383636366</v>
      </c>
      <c r="BJ139" s="17">
        <v>0</v>
      </c>
      <c r="BK139" s="17">
        <v>0</v>
      </c>
      <c r="BL139" s="17">
        <v>0</v>
      </c>
      <c r="BM139" s="17">
        <v>0</v>
      </c>
      <c r="BN139" s="15">
        <f t="shared" si="83"/>
        <v>0.69472742383636366</v>
      </c>
    </row>
    <row r="140" spans="1:66" s="60" customFormat="1" ht="12.75" customHeight="1" x14ac:dyDescent="0.2">
      <c r="A140" s="14" t="s">
        <v>498</v>
      </c>
      <c r="B140" s="14" t="s">
        <v>1068</v>
      </c>
      <c r="C140" s="67" t="s">
        <v>499</v>
      </c>
      <c r="D140" s="14" t="s">
        <v>78</v>
      </c>
      <c r="E140" s="14" t="s">
        <v>39</v>
      </c>
      <c r="F140" s="14" t="s">
        <v>37</v>
      </c>
      <c r="G140" s="98">
        <f t="shared" si="64"/>
        <v>0</v>
      </c>
      <c r="H140" s="98">
        <f t="shared" si="65"/>
        <v>0</v>
      </c>
      <c r="I140" s="98">
        <f t="shared" si="66"/>
        <v>0</v>
      </c>
      <c r="J140" s="98">
        <f t="shared" si="67"/>
        <v>0</v>
      </c>
      <c r="K140" s="98">
        <f t="shared" si="68"/>
        <v>0</v>
      </c>
      <c r="L140" s="15">
        <f t="shared" si="69"/>
        <v>0</v>
      </c>
      <c r="M140" s="99">
        <v>0</v>
      </c>
      <c r="N140" s="98">
        <v>0</v>
      </c>
      <c r="O140" s="98">
        <v>0</v>
      </c>
      <c r="P140" s="98">
        <v>0</v>
      </c>
      <c r="Q140" s="98">
        <v>0</v>
      </c>
      <c r="R140" s="15">
        <f t="shared" si="70"/>
        <v>0</v>
      </c>
      <c r="S140" s="16">
        <v>0</v>
      </c>
      <c r="T140" s="17">
        <v>0</v>
      </c>
      <c r="U140" s="17">
        <v>0</v>
      </c>
      <c r="V140" s="17">
        <v>0</v>
      </c>
      <c r="W140" s="17">
        <v>0</v>
      </c>
      <c r="X140" s="15">
        <f t="shared" si="71"/>
        <v>0</v>
      </c>
      <c r="Y140" s="18">
        <f>S140*('Labour cost esc'!J$12-1)</f>
        <v>0</v>
      </c>
      <c r="Z140" s="19">
        <f>T140*('Labour cost esc'!K$12-1)</f>
        <v>0</v>
      </c>
      <c r="AA140" s="19">
        <f>U140*('Labour cost esc'!L$12-1)</f>
        <v>0</v>
      </c>
      <c r="AB140" s="19">
        <f>V140*('Labour cost esc'!M$12-1)</f>
        <v>0</v>
      </c>
      <c r="AC140" s="19">
        <f>W140*('Labour cost esc'!N$12-1)</f>
        <v>0</v>
      </c>
      <c r="AD140" s="15">
        <f t="shared" si="72"/>
        <v>0</v>
      </c>
      <c r="AE140" s="18">
        <f t="shared" si="73"/>
        <v>0</v>
      </c>
      <c r="AF140" s="19">
        <f t="shared" si="74"/>
        <v>0</v>
      </c>
      <c r="AG140" s="19">
        <f t="shared" si="75"/>
        <v>0</v>
      </c>
      <c r="AH140" s="19">
        <f t="shared" si="76"/>
        <v>0</v>
      </c>
      <c r="AI140" s="19">
        <f t="shared" si="77"/>
        <v>0</v>
      </c>
      <c r="AJ140" s="20">
        <f t="shared" si="78"/>
        <v>0</v>
      </c>
      <c r="AK140" s="98">
        <f t="shared" si="84"/>
        <v>0</v>
      </c>
      <c r="AL140" s="98">
        <f t="shared" si="85"/>
        <v>0</v>
      </c>
      <c r="AM140" s="98">
        <f t="shared" si="86"/>
        <v>0</v>
      </c>
      <c r="AN140" s="98">
        <f t="shared" si="87"/>
        <v>0</v>
      </c>
      <c r="AO140" s="98">
        <f t="shared" si="88"/>
        <v>0</v>
      </c>
      <c r="AP140" s="15">
        <f t="shared" si="79"/>
        <v>0</v>
      </c>
      <c r="AQ140" s="99">
        <v>0</v>
      </c>
      <c r="AR140" s="98">
        <v>0</v>
      </c>
      <c r="AS140" s="98">
        <v>0</v>
      </c>
      <c r="AT140" s="98">
        <v>0</v>
      </c>
      <c r="AU140" s="98">
        <v>0</v>
      </c>
      <c r="AV140" s="15">
        <f t="shared" si="80"/>
        <v>0</v>
      </c>
      <c r="AW140" s="16">
        <v>0</v>
      </c>
      <c r="AX140" s="17">
        <v>-4.07033708119266</v>
      </c>
      <c r="AY140" s="17">
        <v>0</v>
      </c>
      <c r="AZ140" s="17">
        <v>0</v>
      </c>
      <c r="BA140" s="17">
        <v>0</v>
      </c>
      <c r="BB140" s="15">
        <f t="shared" si="81"/>
        <v>-4.07033708119266</v>
      </c>
      <c r="BC140" s="16">
        <v>0</v>
      </c>
      <c r="BD140" s="17">
        <v>0</v>
      </c>
      <c r="BE140" s="17">
        <v>0</v>
      </c>
      <c r="BF140" s="17">
        <v>0</v>
      </c>
      <c r="BG140" s="17">
        <v>0</v>
      </c>
      <c r="BH140" s="15">
        <f t="shared" si="82"/>
        <v>0</v>
      </c>
      <c r="BI140" s="16">
        <v>115.9626087872182</v>
      </c>
      <c r="BJ140" s="17">
        <v>665.20757239932198</v>
      </c>
      <c r="BK140" s="17">
        <v>297.56288078913235</v>
      </c>
      <c r="BL140" s="17">
        <v>0</v>
      </c>
      <c r="BM140" s="17">
        <v>0</v>
      </c>
      <c r="BN140" s="15">
        <f t="shared" si="83"/>
        <v>1078.7330619756726</v>
      </c>
    </row>
    <row r="141" spans="1:66" s="60" customFormat="1" ht="12.75" customHeight="1" x14ac:dyDescent="0.2">
      <c r="A141" s="14" t="s">
        <v>500</v>
      </c>
      <c r="B141" s="14" t="s">
        <v>1068</v>
      </c>
      <c r="C141" s="67" t="s">
        <v>501</v>
      </c>
      <c r="D141" s="14" t="s">
        <v>78</v>
      </c>
      <c r="E141" s="14" t="s">
        <v>39</v>
      </c>
      <c r="F141" s="14" t="s">
        <v>37</v>
      </c>
      <c r="G141" s="98">
        <f t="shared" si="64"/>
        <v>0</v>
      </c>
      <c r="H141" s="98">
        <f t="shared" si="65"/>
        <v>0</v>
      </c>
      <c r="I141" s="98">
        <f t="shared" si="66"/>
        <v>0</v>
      </c>
      <c r="J141" s="98">
        <f t="shared" si="67"/>
        <v>0</v>
      </c>
      <c r="K141" s="98">
        <f t="shared" si="68"/>
        <v>0</v>
      </c>
      <c r="L141" s="15">
        <f t="shared" si="69"/>
        <v>0</v>
      </c>
      <c r="M141" s="99">
        <v>0</v>
      </c>
      <c r="N141" s="98">
        <v>0</v>
      </c>
      <c r="O141" s="98">
        <v>0</v>
      </c>
      <c r="P141" s="98">
        <v>0</v>
      </c>
      <c r="Q141" s="98">
        <v>0</v>
      </c>
      <c r="R141" s="15">
        <f t="shared" si="70"/>
        <v>0</v>
      </c>
      <c r="S141" s="16">
        <v>0</v>
      </c>
      <c r="T141" s="17">
        <v>0</v>
      </c>
      <c r="U141" s="17">
        <v>0</v>
      </c>
      <c r="V141" s="17">
        <v>0</v>
      </c>
      <c r="W141" s="17">
        <v>0</v>
      </c>
      <c r="X141" s="15">
        <f t="shared" si="71"/>
        <v>0</v>
      </c>
      <c r="Y141" s="18">
        <f>S141*('Labour cost esc'!J$12-1)</f>
        <v>0</v>
      </c>
      <c r="Z141" s="19">
        <f>T141*('Labour cost esc'!K$12-1)</f>
        <v>0</v>
      </c>
      <c r="AA141" s="19">
        <f>U141*('Labour cost esc'!L$12-1)</f>
        <v>0</v>
      </c>
      <c r="AB141" s="19">
        <f>V141*('Labour cost esc'!M$12-1)</f>
        <v>0</v>
      </c>
      <c r="AC141" s="19">
        <f>W141*('Labour cost esc'!N$12-1)</f>
        <v>0</v>
      </c>
      <c r="AD141" s="15">
        <f t="shared" si="72"/>
        <v>0</v>
      </c>
      <c r="AE141" s="18">
        <f t="shared" si="73"/>
        <v>0</v>
      </c>
      <c r="AF141" s="19">
        <f t="shared" si="74"/>
        <v>0</v>
      </c>
      <c r="AG141" s="19">
        <f t="shared" si="75"/>
        <v>0</v>
      </c>
      <c r="AH141" s="19">
        <f t="shared" si="76"/>
        <v>0</v>
      </c>
      <c r="AI141" s="19">
        <f t="shared" si="77"/>
        <v>0</v>
      </c>
      <c r="AJ141" s="20">
        <f t="shared" si="78"/>
        <v>0</v>
      </c>
      <c r="AK141" s="98">
        <f t="shared" si="84"/>
        <v>0</v>
      </c>
      <c r="AL141" s="98">
        <f t="shared" si="85"/>
        <v>0</v>
      </c>
      <c r="AM141" s="98">
        <f t="shared" si="86"/>
        <v>0</v>
      </c>
      <c r="AN141" s="98">
        <f t="shared" si="87"/>
        <v>0</v>
      </c>
      <c r="AO141" s="98">
        <f t="shared" si="88"/>
        <v>0</v>
      </c>
      <c r="AP141" s="15">
        <f t="shared" si="79"/>
        <v>0</v>
      </c>
      <c r="AQ141" s="99">
        <v>0</v>
      </c>
      <c r="AR141" s="98">
        <v>0</v>
      </c>
      <c r="AS141" s="98">
        <v>0</v>
      </c>
      <c r="AT141" s="98">
        <v>0</v>
      </c>
      <c r="AU141" s="98">
        <v>0</v>
      </c>
      <c r="AV141" s="15">
        <f t="shared" si="80"/>
        <v>0</v>
      </c>
      <c r="AW141" s="16">
        <v>0</v>
      </c>
      <c r="AX141" s="17">
        <v>0</v>
      </c>
      <c r="AY141" s="17">
        <v>0</v>
      </c>
      <c r="AZ141" s="17">
        <v>0</v>
      </c>
      <c r="BA141" s="17">
        <v>0</v>
      </c>
      <c r="BB141" s="15">
        <f t="shared" si="81"/>
        <v>0</v>
      </c>
      <c r="BC141" s="16">
        <v>0</v>
      </c>
      <c r="BD141" s="17">
        <v>0</v>
      </c>
      <c r="BE141" s="17">
        <v>0</v>
      </c>
      <c r="BF141" s="17">
        <v>0</v>
      </c>
      <c r="BG141" s="17">
        <v>0</v>
      </c>
      <c r="BH141" s="15">
        <f t="shared" si="82"/>
        <v>0</v>
      </c>
      <c r="BI141" s="16">
        <v>79.043076945327286</v>
      </c>
      <c r="BJ141" s="17">
        <v>0</v>
      </c>
      <c r="BK141" s="17">
        <v>0</v>
      </c>
      <c r="BL141" s="17">
        <v>0</v>
      </c>
      <c r="BM141" s="17">
        <v>0</v>
      </c>
      <c r="BN141" s="15">
        <f t="shared" si="83"/>
        <v>79.043076945327286</v>
      </c>
    </row>
    <row r="142" spans="1:66" s="60" customFormat="1" ht="12.75" customHeight="1" x14ac:dyDescent="0.2">
      <c r="A142" s="14" t="s">
        <v>502</v>
      </c>
      <c r="B142" s="14" t="s">
        <v>1068</v>
      </c>
      <c r="C142" s="67" t="s">
        <v>503</v>
      </c>
      <c r="D142" s="14" t="s">
        <v>78</v>
      </c>
      <c r="E142" s="14" t="s">
        <v>39</v>
      </c>
      <c r="F142" s="14" t="s">
        <v>37</v>
      </c>
      <c r="G142" s="98">
        <f t="shared" si="64"/>
        <v>0</v>
      </c>
      <c r="H142" s="98">
        <f t="shared" si="65"/>
        <v>0</v>
      </c>
      <c r="I142" s="98">
        <f t="shared" si="66"/>
        <v>0</v>
      </c>
      <c r="J142" s="98">
        <f t="shared" si="67"/>
        <v>0</v>
      </c>
      <c r="K142" s="98">
        <f t="shared" si="68"/>
        <v>0</v>
      </c>
      <c r="L142" s="15">
        <f t="shared" si="69"/>
        <v>0</v>
      </c>
      <c r="M142" s="99">
        <v>0</v>
      </c>
      <c r="N142" s="98">
        <v>0</v>
      </c>
      <c r="O142" s="98">
        <v>0</v>
      </c>
      <c r="P142" s="98">
        <v>0</v>
      </c>
      <c r="Q142" s="98">
        <v>0</v>
      </c>
      <c r="R142" s="15">
        <f t="shared" si="70"/>
        <v>0</v>
      </c>
      <c r="S142" s="16">
        <v>0</v>
      </c>
      <c r="T142" s="17">
        <v>0</v>
      </c>
      <c r="U142" s="17">
        <v>0</v>
      </c>
      <c r="V142" s="17">
        <v>0</v>
      </c>
      <c r="W142" s="17">
        <v>0</v>
      </c>
      <c r="X142" s="15">
        <f t="shared" si="71"/>
        <v>0</v>
      </c>
      <c r="Y142" s="18">
        <f>S142*('Labour cost esc'!J$12-1)</f>
        <v>0</v>
      </c>
      <c r="Z142" s="19">
        <f>T142*('Labour cost esc'!K$12-1)</f>
        <v>0</v>
      </c>
      <c r="AA142" s="19">
        <f>U142*('Labour cost esc'!L$12-1)</f>
        <v>0</v>
      </c>
      <c r="AB142" s="19">
        <f>V142*('Labour cost esc'!M$12-1)</f>
        <v>0</v>
      </c>
      <c r="AC142" s="19">
        <f>W142*('Labour cost esc'!N$12-1)</f>
        <v>0</v>
      </c>
      <c r="AD142" s="15">
        <f t="shared" si="72"/>
        <v>0</v>
      </c>
      <c r="AE142" s="18">
        <f t="shared" si="73"/>
        <v>0</v>
      </c>
      <c r="AF142" s="19">
        <f t="shared" si="74"/>
        <v>0</v>
      </c>
      <c r="AG142" s="19">
        <f t="shared" si="75"/>
        <v>0</v>
      </c>
      <c r="AH142" s="19">
        <f t="shared" si="76"/>
        <v>0</v>
      </c>
      <c r="AI142" s="19">
        <f t="shared" si="77"/>
        <v>0</v>
      </c>
      <c r="AJ142" s="20">
        <f t="shared" si="78"/>
        <v>0</v>
      </c>
      <c r="AK142" s="98">
        <f t="shared" si="84"/>
        <v>0</v>
      </c>
      <c r="AL142" s="98">
        <f t="shared" si="85"/>
        <v>0</v>
      </c>
      <c r="AM142" s="98">
        <f t="shared" si="86"/>
        <v>0</v>
      </c>
      <c r="AN142" s="98">
        <f t="shared" si="87"/>
        <v>0</v>
      </c>
      <c r="AO142" s="98">
        <f t="shared" si="88"/>
        <v>0</v>
      </c>
      <c r="AP142" s="15">
        <f t="shared" si="79"/>
        <v>0</v>
      </c>
      <c r="AQ142" s="99">
        <v>0</v>
      </c>
      <c r="AR142" s="98">
        <v>0</v>
      </c>
      <c r="AS142" s="98">
        <v>0</v>
      </c>
      <c r="AT142" s="98">
        <v>0</v>
      </c>
      <c r="AU142" s="98">
        <v>0</v>
      </c>
      <c r="AV142" s="15">
        <f t="shared" si="80"/>
        <v>0</v>
      </c>
      <c r="AW142" s="16">
        <v>0</v>
      </c>
      <c r="AX142" s="17">
        <v>0</v>
      </c>
      <c r="AY142" s="17">
        <v>0</v>
      </c>
      <c r="AZ142" s="17">
        <v>0</v>
      </c>
      <c r="BA142" s="17">
        <v>0</v>
      </c>
      <c r="BB142" s="15">
        <f t="shared" si="81"/>
        <v>0</v>
      </c>
      <c r="BC142" s="16">
        <v>0</v>
      </c>
      <c r="BD142" s="17">
        <v>0</v>
      </c>
      <c r="BE142" s="17">
        <v>0</v>
      </c>
      <c r="BF142" s="17">
        <v>0</v>
      </c>
      <c r="BG142" s="17">
        <v>0</v>
      </c>
      <c r="BH142" s="15">
        <f t="shared" si="82"/>
        <v>0</v>
      </c>
      <c r="BI142" s="16">
        <v>0</v>
      </c>
      <c r="BJ142" s="17">
        <v>0</v>
      </c>
      <c r="BK142" s="17">
        <v>378.93553098641542</v>
      </c>
      <c r="BL142" s="17">
        <v>143.12046119503566</v>
      </c>
      <c r="BM142" s="17">
        <v>21.982356399317407</v>
      </c>
      <c r="BN142" s="15">
        <f t="shared" si="83"/>
        <v>544.03834858076846</v>
      </c>
    </row>
    <row r="143" spans="1:66" s="60" customFormat="1" ht="12.75" customHeight="1" x14ac:dyDescent="0.2">
      <c r="A143" s="14" t="s">
        <v>504</v>
      </c>
      <c r="B143" s="14" t="s">
        <v>1068</v>
      </c>
      <c r="C143" s="67" t="s">
        <v>505</v>
      </c>
      <c r="D143" s="14" t="s">
        <v>78</v>
      </c>
      <c r="E143" s="14" t="s">
        <v>39</v>
      </c>
      <c r="F143" s="14" t="s">
        <v>37</v>
      </c>
      <c r="G143" s="98">
        <f t="shared" si="64"/>
        <v>0</v>
      </c>
      <c r="H143" s="98">
        <f t="shared" si="65"/>
        <v>0</v>
      </c>
      <c r="I143" s="98">
        <f t="shared" si="66"/>
        <v>0</v>
      </c>
      <c r="J143" s="98">
        <f t="shared" si="67"/>
        <v>0</v>
      </c>
      <c r="K143" s="98">
        <f t="shared" si="68"/>
        <v>0</v>
      </c>
      <c r="L143" s="15">
        <f t="shared" si="69"/>
        <v>0</v>
      </c>
      <c r="M143" s="99">
        <v>0</v>
      </c>
      <c r="N143" s="98">
        <v>0</v>
      </c>
      <c r="O143" s="98">
        <v>0</v>
      </c>
      <c r="P143" s="98">
        <v>0</v>
      </c>
      <c r="Q143" s="98">
        <v>0</v>
      </c>
      <c r="R143" s="15">
        <f t="shared" si="70"/>
        <v>0</v>
      </c>
      <c r="S143" s="16">
        <v>0</v>
      </c>
      <c r="T143" s="17">
        <v>0</v>
      </c>
      <c r="U143" s="17">
        <v>0</v>
      </c>
      <c r="V143" s="17">
        <v>0</v>
      </c>
      <c r="W143" s="17">
        <v>0</v>
      </c>
      <c r="X143" s="15">
        <f t="shared" si="71"/>
        <v>0</v>
      </c>
      <c r="Y143" s="18">
        <f>S143*('Labour cost esc'!J$12-1)</f>
        <v>0</v>
      </c>
      <c r="Z143" s="19">
        <f>T143*('Labour cost esc'!K$12-1)</f>
        <v>0</v>
      </c>
      <c r="AA143" s="19">
        <f>U143*('Labour cost esc'!L$12-1)</f>
        <v>0</v>
      </c>
      <c r="AB143" s="19">
        <f>V143*('Labour cost esc'!M$12-1)</f>
        <v>0</v>
      </c>
      <c r="AC143" s="19">
        <f>W143*('Labour cost esc'!N$12-1)</f>
        <v>0</v>
      </c>
      <c r="AD143" s="15">
        <f t="shared" si="72"/>
        <v>0</v>
      </c>
      <c r="AE143" s="18">
        <f t="shared" si="73"/>
        <v>0</v>
      </c>
      <c r="AF143" s="19">
        <f t="shared" si="74"/>
        <v>0</v>
      </c>
      <c r="AG143" s="19">
        <f t="shared" si="75"/>
        <v>0</v>
      </c>
      <c r="AH143" s="19">
        <f t="shared" si="76"/>
        <v>0</v>
      </c>
      <c r="AI143" s="19">
        <f t="shared" si="77"/>
        <v>0</v>
      </c>
      <c r="AJ143" s="20">
        <f t="shared" si="78"/>
        <v>0</v>
      </c>
      <c r="AK143" s="98">
        <f t="shared" si="84"/>
        <v>0</v>
      </c>
      <c r="AL143" s="98">
        <f t="shared" si="85"/>
        <v>0</v>
      </c>
      <c r="AM143" s="98">
        <f t="shared" si="86"/>
        <v>0</v>
      </c>
      <c r="AN143" s="98">
        <f t="shared" si="87"/>
        <v>0</v>
      </c>
      <c r="AO143" s="98">
        <f t="shared" si="88"/>
        <v>0</v>
      </c>
      <c r="AP143" s="15">
        <f t="shared" si="79"/>
        <v>0</v>
      </c>
      <c r="AQ143" s="99">
        <v>0</v>
      </c>
      <c r="AR143" s="98">
        <v>0</v>
      </c>
      <c r="AS143" s="98">
        <v>0</v>
      </c>
      <c r="AT143" s="98">
        <v>0</v>
      </c>
      <c r="AU143" s="98">
        <v>0</v>
      </c>
      <c r="AV143" s="15">
        <f t="shared" si="80"/>
        <v>0</v>
      </c>
      <c r="AW143" s="16">
        <v>0</v>
      </c>
      <c r="AX143" s="17">
        <v>0</v>
      </c>
      <c r="AY143" s="17">
        <v>0</v>
      </c>
      <c r="AZ143" s="17">
        <v>0</v>
      </c>
      <c r="BA143" s="17">
        <v>0</v>
      </c>
      <c r="BB143" s="15">
        <f t="shared" si="81"/>
        <v>0</v>
      </c>
      <c r="BC143" s="16">
        <v>0</v>
      </c>
      <c r="BD143" s="17">
        <v>0</v>
      </c>
      <c r="BE143" s="17">
        <v>0</v>
      </c>
      <c r="BF143" s="17">
        <v>0</v>
      </c>
      <c r="BG143" s="17">
        <v>0</v>
      </c>
      <c r="BH143" s="15">
        <f t="shared" si="82"/>
        <v>0</v>
      </c>
      <c r="BI143" s="16">
        <v>0</v>
      </c>
      <c r="BJ143" s="17">
        <v>0</v>
      </c>
      <c r="BK143" s="17">
        <v>0</v>
      </c>
      <c r="BL143" s="17">
        <v>48.154479363820997</v>
      </c>
      <c r="BM143" s="17">
        <v>0</v>
      </c>
      <c r="BN143" s="15">
        <f t="shared" si="83"/>
        <v>48.154479363820997</v>
      </c>
    </row>
    <row r="144" spans="1:66" s="60" customFormat="1" ht="12.75" customHeight="1" x14ac:dyDescent="0.2">
      <c r="A144" s="14" t="s">
        <v>506</v>
      </c>
      <c r="B144" s="14" t="s">
        <v>1068</v>
      </c>
      <c r="C144" s="67" t="s">
        <v>507</v>
      </c>
      <c r="D144" s="14" t="s">
        <v>78</v>
      </c>
      <c r="E144" s="14" t="s">
        <v>39</v>
      </c>
      <c r="F144" s="14" t="s">
        <v>37</v>
      </c>
      <c r="G144" s="98">
        <f t="shared" si="64"/>
        <v>0</v>
      </c>
      <c r="H144" s="98">
        <f t="shared" si="65"/>
        <v>0</v>
      </c>
      <c r="I144" s="98">
        <f t="shared" si="66"/>
        <v>0</v>
      </c>
      <c r="J144" s="98">
        <f t="shared" si="67"/>
        <v>0</v>
      </c>
      <c r="K144" s="98">
        <f t="shared" si="68"/>
        <v>0</v>
      </c>
      <c r="L144" s="15">
        <f t="shared" si="69"/>
        <v>0</v>
      </c>
      <c r="M144" s="99">
        <v>0</v>
      </c>
      <c r="N144" s="98">
        <v>0</v>
      </c>
      <c r="O144" s="98">
        <v>0</v>
      </c>
      <c r="P144" s="98">
        <v>0</v>
      </c>
      <c r="Q144" s="98">
        <v>0</v>
      </c>
      <c r="R144" s="15">
        <f t="shared" si="70"/>
        <v>0</v>
      </c>
      <c r="S144" s="16">
        <v>0</v>
      </c>
      <c r="T144" s="17">
        <v>0</v>
      </c>
      <c r="U144" s="17">
        <v>0</v>
      </c>
      <c r="V144" s="17">
        <v>0</v>
      </c>
      <c r="W144" s="17">
        <v>0</v>
      </c>
      <c r="X144" s="15">
        <f t="shared" si="71"/>
        <v>0</v>
      </c>
      <c r="Y144" s="18">
        <f>S144*('Labour cost esc'!J$12-1)</f>
        <v>0</v>
      </c>
      <c r="Z144" s="19">
        <f>T144*('Labour cost esc'!K$12-1)</f>
        <v>0</v>
      </c>
      <c r="AA144" s="19">
        <f>U144*('Labour cost esc'!L$12-1)</f>
        <v>0</v>
      </c>
      <c r="AB144" s="19">
        <f>V144*('Labour cost esc'!M$12-1)</f>
        <v>0</v>
      </c>
      <c r="AC144" s="19">
        <f>W144*('Labour cost esc'!N$12-1)</f>
        <v>0</v>
      </c>
      <c r="AD144" s="15">
        <f t="shared" si="72"/>
        <v>0</v>
      </c>
      <c r="AE144" s="18">
        <f t="shared" si="73"/>
        <v>0</v>
      </c>
      <c r="AF144" s="19">
        <f t="shared" si="74"/>
        <v>0</v>
      </c>
      <c r="AG144" s="19">
        <f t="shared" si="75"/>
        <v>0</v>
      </c>
      <c r="AH144" s="19">
        <f t="shared" si="76"/>
        <v>0</v>
      </c>
      <c r="AI144" s="19">
        <f t="shared" si="77"/>
        <v>0</v>
      </c>
      <c r="AJ144" s="20">
        <f t="shared" si="78"/>
        <v>0</v>
      </c>
      <c r="AK144" s="98">
        <f t="shared" si="84"/>
        <v>0</v>
      </c>
      <c r="AL144" s="98">
        <f t="shared" si="85"/>
        <v>0</v>
      </c>
      <c r="AM144" s="98">
        <f t="shared" si="86"/>
        <v>0</v>
      </c>
      <c r="AN144" s="98">
        <f t="shared" si="87"/>
        <v>0</v>
      </c>
      <c r="AO144" s="98">
        <f t="shared" si="88"/>
        <v>0</v>
      </c>
      <c r="AP144" s="15">
        <f t="shared" si="79"/>
        <v>0</v>
      </c>
      <c r="AQ144" s="99">
        <v>0</v>
      </c>
      <c r="AR144" s="98">
        <v>0</v>
      </c>
      <c r="AS144" s="98">
        <v>0</v>
      </c>
      <c r="AT144" s="98">
        <v>0</v>
      </c>
      <c r="AU144" s="98">
        <v>0</v>
      </c>
      <c r="AV144" s="15">
        <f t="shared" si="80"/>
        <v>0</v>
      </c>
      <c r="AW144" s="16">
        <v>0</v>
      </c>
      <c r="AX144" s="17">
        <v>0</v>
      </c>
      <c r="AY144" s="17">
        <v>0</v>
      </c>
      <c r="AZ144" s="17">
        <v>0</v>
      </c>
      <c r="BA144" s="17">
        <v>0</v>
      </c>
      <c r="BB144" s="15">
        <f t="shared" si="81"/>
        <v>0</v>
      </c>
      <c r="BC144" s="16">
        <v>0</v>
      </c>
      <c r="BD144" s="17">
        <v>0</v>
      </c>
      <c r="BE144" s="17">
        <v>0</v>
      </c>
      <c r="BF144" s="17">
        <v>0</v>
      </c>
      <c r="BG144" s="17">
        <v>0</v>
      </c>
      <c r="BH144" s="15">
        <f t="shared" si="82"/>
        <v>0</v>
      </c>
      <c r="BI144" s="16">
        <v>0</v>
      </c>
      <c r="BJ144" s="17">
        <v>0</v>
      </c>
      <c r="BK144" s="17">
        <v>0</v>
      </c>
      <c r="BL144" s="17">
        <v>158.04436146258175</v>
      </c>
      <c r="BM144" s="17">
        <v>0</v>
      </c>
      <c r="BN144" s="15">
        <f t="shared" si="83"/>
        <v>158.04436146258175</v>
      </c>
    </row>
    <row r="145" spans="1:66" s="60" customFormat="1" ht="12.75" customHeight="1" x14ac:dyDescent="0.2">
      <c r="A145" s="14" t="s">
        <v>508</v>
      </c>
      <c r="B145" s="14" t="s">
        <v>1068</v>
      </c>
      <c r="C145" s="67" t="s">
        <v>509</v>
      </c>
      <c r="D145" s="14" t="s">
        <v>78</v>
      </c>
      <c r="E145" s="14" t="s">
        <v>39</v>
      </c>
      <c r="F145" s="14" t="s">
        <v>37</v>
      </c>
      <c r="G145" s="98">
        <f t="shared" si="64"/>
        <v>0</v>
      </c>
      <c r="H145" s="98">
        <f t="shared" si="65"/>
        <v>0</v>
      </c>
      <c r="I145" s="98">
        <f t="shared" si="66"/>
        <v>0</v>
      </c>
      <c r="J145" s="98">
        <f t="shared" si="67"/>
        <v>0</v>
      </c>
      <c r="K145" s="98">
        <f t="shared" si="68"/>
        <v>0</v>
      </c>
      <c r="L145" s="15">
        <f t="shared" si="69"/>
        <v>0</v>
      </c>
      <c r="M145" s="99">
        <v>0</v>
      </c>
      <c r="N145" s="98">
        <v>0</v>
      </c>
      <c r="O145" s="98">
        <v>0</v>
      </c>
      <c r="P145" s="98">
        <v>0</v>
      </c>
      <c r="Q145" s="98">
        <v>0</v>
      </c>
      <c r="R145" s="15">
        <f t="shared" si="70"/>
        <v>0</v>
      </c>
      <c r="S145" s="16">
        <v>0</v>
      </c>
      <c r="T145" s="17">
        <v>0</v>
      </c>
      <c r="U145" s="17">
        <v>0</v>
      </c>
      <c r="V145" s="17">
        <v>0</v>
      </c>
      <c r="W145" s="17">
        <v>0</v>
      </c>
      <c r="X145" s="15">
        <f t="shared" si="71"/>
        <v>0</v>
      </c>
      <c r="Y145" s="18">
        <f>S145*('Labour cost esc'!J$12-1)</f>
        <v>0</v>
      </c>
      <c r="Z145" s="19">
        <f>T145*('Labour cost esc'!K$12-1)</f>
        <v>0</v>
      </c>
      <c r="AA145" s="19">
        <f>U145*('Labour cost esc'!L$12-1)</f>
        <v>0</v>
      </c>
      <c r="AB145" s="19">
        <f>V145*('Labour cost esc'!M$12-1)</f>
        <v>0</v>
      </c>
      <c r="AC145" s="19">
        <f>W145*('Labour cost esc'!N$12-1)</f>
        <v>0</v>
      </c>
      <c r="AD145" s="15">
        <f t="shared" si="72"/>
        <v>0</v>
      </c>
      <c r="AE145" s="18">
        <f t="shared" si="73"/>
        <v>0</v>
      </c>
      <c r="AF145" s="19">
        <f t="shared" si="74"/>
        <v>0</v>
      </c>
      <c r="AG145" s="19">
        <f t="shared" si="75"/>
        <v>0</v>
      </c>
      <c r="AH145" s="19">
        <f t="shared" si="76"/>
        <v>0</v>
      </c>
      <c r="AI145" s="19">
        <f t="shared" si="77"/>
        <v>0</v>
      </c>
      <c r="AJ145" s="20">
        <f t="shared" si="78"/>
        <v>0</v>
      </c>
      <c r="AK145" s="98">
        <f t="shared" si="84"/>
        <v>0</v>
      </c>
      <c r="AL145" s="98">
        <f t="shared" si="85"/>
        <v>0</v>
      </c>
      <c r="AM145" s="98">
        <f t="shared" si="86"/>
        <v>0</v>
      </c>
      <c r="AN145" s="98">
        <f t="shared" si="87"/>
        <v>0</v>
      </c>
      <c r="AO145" s="98">
        <f t="shared" si="88"/>
        <v>0</v>
      </c>
      <c r="AP145" s="15">
        <f t="shared" si="79"/>
        <v>0</v>
      </c>
      <c r="AQ145" s="99">
        <v>0</v>
      </c>
      <c r="AR145" s="98">
        <v>0</v>
      </c>
      <c r="AS145" s="98">
        <v>0</v>
      </c>
      <c r="AT145" s="98">
        <v>0</v>
      </c>
      <c r="AU145" s="98">
        <v>0</v>
      </c>
      <c r="AV145" s="15">
        <f t="shared" si="80"/>
        <v>0</v>
      </c>
      <c r="AW145" s="16">
        <v>128.32993401907677</v>
      </c>
      <c r="AX145" s="17">
        <v>256.84551864660551</v>
      </c>
      <c r="AY145" s="17">
        <v>337.92471432000002</v>
      </c>
      <c r="AZ145" s="17">
        <v>142.49734000000001</v>
      </c>
      <c r="BA145" s="17">
        <v>50</v>
      </c>
      <c r="BB145" s="15">
        <f t="shared" si="81"/>
        <v>915.59750698568234</v>
      </c>
      <c r="BC145" s="16">
        <v>160.82462154513706</v>
      </c>
      <c r="BD145" s="17">
        <v>160.9328293369301</v>
      </c>
      <c r="BE145" s="17">
        <v>161.04110993428054</v>
      </c>
      <c r="BF145" s="17">
        <v>161.14946338617415</v>
      </c>
      <c r="BG145" s="17">
        <v>417.80453251240431</v>
      </c>
      <c r="BH145" s="15">
        <f t="shared" si="82"/>
        <v>1061.752556714926</v>
      </c>
      <c r="BI145" s="16">
        <v>0</v>
      </c>
      <c r="BJ145" s="17">
        <v>0</v>
      </c>
      <c r="BK145" s="17">
        <v>0</v>
      </c>
      <c r="BL145" s="17">
        <v>188.13807803571427</v>
      </c>
      <c r="BM145" s="17">
        <v>205.64244205878839</v>
      </c>
      <c r="BN145" s="15">
        <f t="shared" si="83"/>
        <v>393.78052009450266</v>
      </c>
    </row>
    <row r="146" spans="1:66" s="60" customFormat="1" ht="12.75" customHeight="1" x14ac:dyDescent="0.2">
      <c r="A146" s="14" t="s">
        <v>510</v>
      </c>
      <c r="B146" s="14" t="s">
        <v>1068</v>
      </c>
      <c r="C146" s="67" t="s">
        <v>511</v>
      </c>
      <c r="D146" s="14" t="s">
        <v>78</v>
      </c>
      <c r="E146" s="14" t="s">
        <v>39</v>
      </c>
      <c r="F146" s="14" t="s">
        <v>37</v>
      </c>
      <c r="G146" s="98">
        <f t="shared" si="64"/>
        <v>0</v>
      </c>
      <c r="H146" s="98">
        <f t="shared" si="65"/>
        <v>0</v>
      </c>
      <c r="I146" s="98">
        <f t="shared" si="66"/>
        <v>0</v>
      </c>
      <c r="J146" s="98">
        <f t="shared" si="67"/>
        <v>0</v>
      </c>
      <c r="K146" s="98">
        <f t="shared" si="68"/>
        <v>0</v>
      </c>
      <c r="L146" s="15">
        <f t="shared" si="69"/>
        <v>0</v>
      </c>
      <c r="M146" s="99">
        <v>0</v>
      </c>
      <c r="N146" s="98">
        <v>0</v>
      </c>
      <c r="O146" s="98">
        <v>0</v>
      </c>
      <c r="P146" s="98">
        <v>0</v>
      </c>
      <c r="Q146" s="98">
        <v>0</v>
      </c>
      <c r="R146" s="15">
        <f t="shared" si="70"/>
        <v>0</v>
      </c>
      <c r="S146" s="16">
        <v>0</v>
      </c>
      <c r="T146" s="17">
        <v>0</v>
      </c>
      <c r="U146" s="17">
        <v>0</v>
      </c>
      <c r="V146" s="17">
        <v>0</v>
      </c>
      <c r="W146" s="17">
        <v>0</v>
      </c>
      <c r="X146" s="15">
        <f t="shared" si="71"/>
        <v>0</v>
      </c>
      <c r="Y146" s="18">
        <f>S146*('Labour cost esc'!J$12-1)</f>
        <v>0</v>
      </c>
      <c r="Z146" s="19">
        <f>T146*('Labour cost esc'!K$12-1)</f>
        <v>0</v>
      </c>
      <c r="AA146" s="19">
        <f>U146*('Labour cost esc'!L$12-1)</f>
        <v>0</v>
      </c>
      <c r="AB146" s="19">
        <f>V146*('Labour cost esc'!M$12-1)</f>
        <v>0</v>
      </c>
      <c r="AC146" s="19">
        <f>W146*('Labour cost esc'!N$12-1)</f>
        <v>0</v>
      </c>
      <c r="AD146" s="15">
        <f t="shared" si="72"/>
        <v>0</v>
      </c>
      <c r="AE146" s="18">
        <f t="shared" si="73"/>
        <v>0</v>
      </c>
      <c r="AF146" s="19">
        <f t="shared" si="74"/>
        <v>0</v>
      </c>
      <c r="AG146" s="19">
        <f t="shared" si="75"/>
        <v>0</v>
      </c>
      <c r="AH146" s="19">
        <f t="shared" si="76"/>
        <v>0</v>
      </c>
      <c r="AI146" s="19">
        <f t="shared" si="77"/>
        <v>0</v>
      </c>
      <c r="AJ146" s="20">
        <f t="shared" si="78"/>
        <v>0</v>
      </c>
      <c r="AK146" s="98">
        <f t="shared" si="84"/>
        <v>0</v>
      </c>
      <c r="AL146" s="98">
        <f t="shared" si="85"/>
        <v>0</v>
      </c>
      <c r="AM146" s="98">
        <f t="shared" si="86"/>
        <v>0</v>
      </c>
      <c r="AN146" s="98">
        <f t="shared" si="87"/>
        <v>0</v>
      </c>
      <c r="AO146" s="98">
        <f t="shared" si="88"/>
        <v>0</v>
      </c>
      <c r="AP146" s="15">
        <f t="shared" si="79"/>
        <v>0</v>
      </c>
      <c r="AQ146" s="99">
        <v>0</v>
      </c>
      <c r="AR146" s="98">
        <v>0</v>
      </c>
      <c r="AS146" s="98">
        <v>0</v>
      </c>
      <c r="AT146" s="98">
        <v>0</v>
      </c>
      <c r="AU146" s="98">
        <v>0</v>
      </c>
      <c r="AV146" s="15">
        <f t="shared" si="80"/>
        <v>0</v>
      </c>
      <c r="AW146" s="16">
        <v>0</v>
      </c>
      <c r="AX146" s="17">
        <v>0</v>
      </c>
      <c r="AY146" s="17">
        <v>0</v>
      </c>
      <c r="AZ146" s="17">
        <v>0</v>
      </c>
      <c r="BA146" s="17">
        <v>0</v>
      </c>
      <c r="BB146" s="15">
        <f t="shared" si="81"/>
        <v>0</v>
      </c>
      <c r="BC146" s="16">
        <v>0</v>
      </c>
      <c r="BD146" s="17">
        <v>0</v>
      </c>
      <c r="BE146" s="17">
        <v>0</v>
      </c>
      <c r="BF146" s="17">
        <v>0</v>
      </c>
      <c r="BG146" s="17">
        <v>0</v>
      </c>
      <c r="BH146" s="15">
        <f t="shared" si="82"/>
        <v>0</v>
      </c>
      <c r="BI146" s="16">
        <v>0</v>
      </c>
      <c r="BJ146" s="17">
        <v>0</v>
      </c>
      <c r="BK146" s="17">
        <v>0</v>
      </c>
      <c r="BL146" s="17">
        <v>0</v>
      </c>
      <c r="BM146" s="17">
        <v>153.00196636177438</v>
      </c>
      <c r="BN146" s="15">
        <f t="shared" si="83"/>
        <v>153.00196636177438</v>
      </c>
    </row>
    <row r="147" spans="1:66" s="60" customFormat="1" ht="12.75" customHeight="1" x14ac:dyDescent="0.2">
      <c r="A147" s="14" t="s">
        <v>512</v>
      </c>
      <c r="B147" s="14" t="s">
        <v>1068</v>
      </c>
      <c r="C147" s="67" t="s">
        <v>513</v>
      </c>
      <c r="D147" s="14" t="s">
        <v>78</v>
      </c>
      <c r="E147" s="14" t="s">
        <v>39</v>
      </c>
      <c r="F147" s="14" t="s">
        <v>37</v>
      </c>
      <c r="G147" s="98">
        <f t="shared" si="64"/>
        <v>0</v>
      </c>
      <c r="H147" s="98">
        <f t="shared" si="65"/>
        <v>0</v>
      </c>
      <c r="I147" s="98">
        <f t="shared" si="66"/>
        <v>0</v>
      </c>
      <c r="J147" s="98">
        <f t="shared" si="67"/>
        <v>0</v>
      </c>
      <c r="K147" s="98">
        <f t="shared" si="68"/>
        <v>0</v>
      </c>
      <c r="L147" s="15">
        <f t="shared" si="69"/>
        <v>0</v>
      </c>
      <c r="M147" s="99">
        <v>0</v>
      </c>
      <c r="N147" s="98">
        <v>0</v>
      </c>
      <c r="O147" s="98">
        <v>0</v>
      </c>
      <c r="P147" s="98">
        <v>0</v>
      </c>
      <c r="Q147" s="98">
        <v>0</v>
      </c>
      <c r="R147" s="15">
        <f t="shared" si="70"/>
        <v>0</v>
      </c>
      <c r="S147" s="16">
        <v>0</v>
      </c>
      <c r="T147" s="17">
        <v>0</v>
      </c>
      <c r="U147" s="17">
        <v>0</v>
      </c>
      <c r="V147" s="17">
        <v>0</v>
      </c>
      <c r="W147" s="17">
        <v>0</v>
      </c>
      <c r="X147" s="15">
        <f t="shared" si="71"/>
        <v>0</v>
      </c>
      <c r="Y147" s="18">
        <f>S147*('Labour cost esc'!J$12-1)</f>
        <v>0</v>
      </c>
      <c r="Z147" s="19">
        <f>T147*('Labour cost esc'!K$12-1)</f>
        <v>0</v>
      </c>
      <c r="AA147" s="19">
        <f>U147*('Labour cost esc'!L$12-1)</f>
        <v>0</v>
      </c>
      <c r="AB147" s="19">
        <f>V147*('Labour cost esc'!M$12-1)</f>
        <v>0</v>
      </c>
      <c r="AC147" s="19">
        <f>W147*('Labour cost esc'!N$12-1)</f>
        <v>0</v>
      </c>
      <c r="AD147" s="15">
        <f t="shared" si="72"/>
        <v>0</v>
      </c>
      <c r="AE147" s="18">
        <f t="shared" si="73"/>
        <v>0</v>
      </c>
      <c r="AF147" s="19">
        <f t="shared" si="74"/>
        <v>0</v>
      </c>
      <c r="AG147" s="19">
        <f t="shared" si="75"/>
        <v>0</v>
      </c>
      <c r="AH147" s="19">
        <f t="shared" si="76"/>
        <v>0</v>
      </c>
      <c r="AI147" s="19">
        <f t="shared" si="77"/>
        <v>0</v>
      </c>
      <c r="AJ147" s="20">
        <f t="shared" si="78"/>
        <v>0</v>
      </c>
      <c r="AK147" s="98">
        <f t="shared" si="84"/>
        <v>0</v>
      </c>
      <c r="AL147" s="98">
        <f t="shared" si="85"/>
        <v>0</v>
      </c>
      <c r="AM147" s="98">
        <f t="shared" si="86"/>
        <v>0</v>
      </c>
      <c r="AN147" s="98">
        <f t="shared" si="87"/>
        <v>0</v>
      </c>
      <c r="AO147" s="98">
        <f t="shared" si="88"/>
        <v>0</v>
      </c>
      <c r="AP147" s="15">
        <f t="shared" si="79"/>
        <v>0</v>
      </c>
      <c r="AQ147" s="99">
        <v>0</v>
      </c>
      <c r="AR147" s="98">
        <v>0</v>
      </c>
      <c r="AS147" s="98">
        <v>0</v>
      </c>
      <c r="AT147" s="98">
        <v>0</v>
      </c>
      <c r="AU147" s="98">
        <v>0</v>
      </c>
      <c r="AV147" s="15">
        <f t="shared" si="80"/>
        <v>0</v>
      </c>
      <c r="AW147" s="16">
        <v>294.00453663566378</v>
      </c>
      <c r="AX147" s="17">
        <v>0.85299114220183481</v>
      </c>
      <c r="AY147" s="17">
        <v>-4.9248000000000003</v>
      </c>
      <c r="AZ147" s="17">
        <v>0</v>
      </c>
      <c r="BA147" s="17">
        <v>0</v>
      </c>
      <c r="BB147" s="15">
        <f t="shared" si="81"/>
        <v>289.93272777786564</v>
      </c>
      <c r="BC147" s="16">
        <v>0</v>
      </c>
      <c r="BD147" s="17">
        <v>0</v>
      </c>
      <c r="BE147" s="17">
        <v>0</v>
      </c>
      <c r="BF147" s="17">
        <v>0</v>
      </c>
      <c r="BG147" s="17">
        <v>0</v>
      </c>
      <c r="BH147" s="15">
        <f t="shared" si="82"/>
        <v>0</v>
      </c>
      <c r="BI147" s="16">
        <v>0</v>
      </c>
      <c r="BJ147" s="17">
        <v>0</v>
      </c>
      <c r="BK147" s="17">
        <v>0</v>
      </c>
      <c r="BL147" s="17">
        <v>0</v>
      </c>
      <c r="BM147" s="17">
        <v>0</v>
      </c>
      <c r="BN147" s="15">
        <f t="shared" si="83"/>
        <v>0</v>
      </c>
    </row>
    <row r="148" spans="1:66" s="60" customFormat="1" ht="12.75" customHeight="1" x14ac:dyDescent="0.2">
      <c r="A148" s="14" t="s">
        <v>514</v>
      </c>
      <c r="B148" s="14" t="s">
        <v>1068</v>
      </c>
      <c r="C148" s="67" t="s">
        <v>515</v>
      </c>
      <c r="D148" s="14" t="s">
        <v>78</v>
      </c>
      <c r="E148" s="14" t="s">
        <v>39</v>
      </c>
      <c r="F148" s="14" t="s">
        <v>37</v>
      </c>
      <c r="G148" s="98">
        <f t="shared" si="64"/>
        <v>0</v>
      </c>
      <c r="H148" s="98">
        <f t="shared" si="65"/>
        <v>0</v>
      </c>
      <c r="I148" s="98">
        <f t="shared" si="66"/>
        <v>0</v>
      </c>
      <c r="J148" s="98">
        <f t="shared" si="67"/>
        <v>0</v>
      </c>
      <c r="K148" s="98">
        <f t="shared" si="68"/>
        <v>0</v>
      </c>
      <c r="L148" s="15">
        <f t="shared" si="69"/>
        <v>0</v>
      </c>
      <c r="M148" s="99">
        <v>0</v>
      </c>
      <c r="N148" s="98">
        <v>0</v>
      </c>
      <c r="O148" s="98">
        <v>0</v>
      </c>
      <c r="P148" s="98">
        <v>0</v>
      </c>
      <c r="Q148" s="98">
        <v>0</v>
      </c>
      <c r="R148" s="15">
        <f t="shared" si="70"/>
        <v>0</v>
      </c>
      <c r="S148" s="16">
        <v>0</v>
      </c>
      <c r="T148" s="17">
        <v>0</v>
      </c>
      <c r="U148" s="17">
        <v>0</v>
      </c>
      <c r="V148" s="17">
        <v>0</v>
      </c>
      <c r="W148" s="17">
        <v>0</v>
      </c>
      <c r="X148" s="15">
        <f t="shared" si="71"/>
        <v>0</v>
      </c>
      <c r="Y148" s="18">
        <f>S148*('Labour cost esc'!J$12-1)</f>
        <v>0</v>
      </c>
      <c r="Z148" s="19">
        <f>T148*('Labour cost esc'!K$12-1)</f>
        <v>0</v>
      </c>
      <c r="AA148" s="19">
        <f>U148*('Labour cost esc'!L$12-1)</f>
        <v>0</v>
      </c>
      <c r="AB148" s="19">
        <f>V148*('Labour cost esc'!M$12-1)</f>
        <v>0</v>
      </c>
      <c r="AC148" s="19">
        <f>W148*('Labour cost esc'!N$12-1)</f>
        <v>0</v>
      </c>
      <c r="AD148" s="15">
        <f t="shared" si="72"/>
        <v>0</v>
      </c>
      <c r="AE148" s="18">
        <f t="shared" si="73"/>
        <v>0</v>
      </c>
      <c r="AF148" s="19">
        <f t="shared" si="74"/>
        <v>0</v>
      </c>
      <c r="AG148" s="19">
        <f t="shared" si="75"/>
        <v>0</v>
      </c>
      <c r="AH148" s="19">
        <f t="shared" si="76"/>
        <v>0</v>
      </c>
      <c r="AI148" s="19">
        <f t="shared" si="77"/>
        <v>0</v>
      </c>
      <c r="AJ148" s="20">
        <f t="shared" si="78"/>
        <v>0</v>
      </c>
      <c r="AK148" s="98">
        <f t="shared" si="84"/>
        <v>0</v>
      </c>
      <c r="AL148" s="98">
        <f t="shared" si="85"/>
        <v>0</v>
      </c>
      <c r="AM148" s="98">
        <f t="shared" si="86"/>
        <v>0</v>
      </c>
      <c r="AN148" s="98">
        <f t="shared" si="87"/>
        <v>0</v>
      </c>
      <c r="AO148" s="98">
        <f t="shared" si="88"/>
        <v>0</v>
      </c>
      <c r="AP148" s="15">
        <f t="shared" si="79"/>
        <v>0</v>
      </c>
      <c r="AQ148" s="99">
        <v>0</v>
      </c>
      <c r="AR148" s="98">
        <v>0</v>
      </c>
      <c r="AS148" s="98">
        <v>0</v>
      </c>
      <c r="AT148" s="98">
        <v>0</v>
      </c>
      <c r="AU148" s="98">
        <v>0</v>
      </c>
      <c r="AV148" s="15">
        <f t="shared" si="80"/>
        <v>0</v>
      </c>
      <c r="AW148" s="16">
        <v>0</v>
      </c>
      <c r="AX148" s="17">
        <v>0</v>
      </c>
      <c r="AY148" s="17">
        <v>323.42895540000006</v>
      </c>
      <c r="AZ148" s="17">
        <v>0</v>
      </c>
      <c r="BA148" s="17">
        <v>0</v>
      </c>
      <c r="BB148" s="15">
        <f t="shared" si="81"/>
        <v>323.42895540000006</v>
      </c>
      <c r="BC148" s="16">
        <v>0</v>
      </c>
      <c r="BD148" s="17">
        <v>0</v>
      </c>
      <c r="BE148" s="17">
        <v>0</v>
      </c>
      <c r="BF148" s="17">
        <v>0</v>
      </c>
      <c r="BG148" s="17">
        <v>0</v>
      </c>
      <c r="BH148" s="15">
        <f t="shared" si="82"/>
        <v>0</v>
      </c>
      <c r="BI148" s="16">
        <v>0</v>
      </c>
      <c r="BJ148" s="17">
        <v>0</v>
      </c>
      <c r="BK148" s="17">
        <v>0</v>
      </c>
      <c r="BL148" s="17">
        <v>0</v>
      </c>
      <c r="BM148" s="17">
        <v>0</v>
      </c>
      <c r="BN148" s="15">
        <f t="shared" si="83"/>
        <v>0</v>
      </c>
    </row>
    <row r="149" spans="1:66" s="60" customFormat="1" ht="12.75" customHeight="1" x14ac:dyDescent="0.2">
      <c r="A149" s="14" t="s">
        <v>519</v>
      </c>
      <c r="B149" s="14" t="s">
        <v>1068</v>
      </c>
      <c r="C149" s="67" t="s">
        <v>82</v>
      </c>
      <c r="D149" s="14" t="s">
        <v>78</v>
      </c>
      <c r="E149" s="14" t="s">
        <v>39</v>
      </c>
      <c r="F149" s="14" t="s">
        <v>37</v>
      </c>
      <c r="G149" s="98">
        <f t="shared" si="64"/>
        <v>0</v>
      </c>
      <c r="H149" s="98">
        <f t="shared" si="65"/>
        <v>0</v>
      </c>
      <c r="I149" s="98">
        <f t="shared" si="66"/>
        <v>0</v>
      </c>
      <c r="J149" s="98">
        <f t="shared" si="67"/>
        <v>19.269000000000002</v>
      </c>
      <c r="K149" s="98">
        <f t="shared" si="68"/>
        <v>0</v>
      </c>
      <c r="L149" s="15">
        <f t="shared" si="69"/>
        <v>38.538000000000004</v>
      </c>
      <c r="M149" s="99">
        <v>0</v>
      </c>
      <c r="N149" s="98">
        <v>0</v>
      </c>
      <c r="O149" s="98">
        <v>0</v>
      </c>
      <c r="P149" s="98">
        <v>2</v>
      </c>
      <c r="Q149" s="98">
        <v>0</v>
      </c>
      <c r="R149" s="15">
        <f t="shared" si="70"/>
        <v>2</v>
      </c>
      <c r="S149" s="16">
        <v>0</v>
      </c>
      <c r="T149" s="17">
        <v>38.538000000000004</v>
      </c>
      <c r="U149" s="17">
        <v>0</v>
      </c>
      <c r="V149" s="17">
        <v>38.538000000000004</v>
      </c>
      <c r="W149" s="17">
        <v>0</v>
      </c>
      <c r="X149" s="15">
        <f t="shared" si="71"/>
        <v>77.076000000000008</v>
      </c>
      <c r="Y149" s="18">
        <f>S149*('Labour cost esc'!J$12-1)</f>
        <v>0</v>
      </c>
      <c r="Z149" s="19">
        <f>T149*('Labour cost esc'!K$12-1)</f>
        <v>0.29506565402845653</v>
      </c>
      <c r="AA149" s="19">
        <f>U149*('Labour cost esc'!L$12-1)</f>
        <v>0</v>
      </c>
      <c r="AB149" s="19">
        <f>V149*('Labour cost esc'!M$12-1)</f>
        <v>0.49303011726477036</v>
      </c>
      <c r="AC149" s="19">
        <f>W149*('Labour cost esc'!N$12-1)</f>
        <v>0</v>
      </c>
      <c r="AD149" s="15">
        <f t="shared" si="72"/>
        <v>0.78809577129322683</v>
      </c>
      <c r="AE149" s="18">
        <f t="shared" si="73"/>
        <v>0</v>
      </c>
      <c r="AF149" s="19">
        <f t="shared" si="74"/>
        <v>38.833065654028459</v>
      </c>
      <c r="AG149" s="19">
        <f t="shared" si="75"/>
        <v>0</v>
      </c>
      <c r="AH149" s="19">
        <f t="shared" si="76"/>
        <v>39.031030117264777</v>
      </c>
      <c r="AI149" s="19">
        <f t="shared" si="77"/>
        <v>0</v>
      </c>
      <c r="AJ149" s="20">
        <f t="shared" si="78"/>
        <v>77.864095771293236</v>
      </c>
      <c r="AK149" s="98">
        <f t="shared" si="84"/>
        <v>0</v>
      </c>
      <c r="AL149" s="98">
        <f t="shared" si="85"/>
        <v>0</v>
      </c>
      <c r="AM149" s="98">
        <f t="shared" si="86"/>
        <v>0</v>
      </c>
      <c r="AN149" s="98">
        <f t="shared" si="87"/>
        <v>0</v>
      </c>
      <c r="AO149" s="98">
        <f t="shared" si="88"/>
        <v>0</v>
      </c>
      <c r="AP149" s="15">
        <f t="shared" si="79"/>
        <v>0</v>
      </c>
      <c r="AQ149" s="99">
        <v>0</v>
      </c>
      <c r="AR149" s="98">
        <v>0</v>
      </c>
      <c r="AS149" s="98">
        <v>0</v>
      </c>
      <c r="AT149" s="98">
        <v>0</v>
      </c>
      <c r="AU149" s="98">
        <v>0</v>
      </c>
      <c r="AV149" s="15">
        <f t="shared" si="80"/>
        <v>0</v>
      </c>
      <c r="AW149" s="16">
        <v>0</v>
      </c>
      <c r="AX149" s="17">
        <v>0</v>
      </c>
      <c r="AY149" s="17">
        <v>0</v>
      </c>
      <c r="AZ149" s="17">
        <v>0</v>
      </c>
      <c r="BA149" s="17">
        <v>0</v>
      </c>
      <c r="BB149" s="15">
        <f t="shared" si="81"/>
        <v>0</v>
      </c>
      <c r="BC149" s="16">
        <v>0</v>
      </c>
      <c r="BD149" s="17">
        <v>0</v>
      </c>
      <c r="BE149" s="17">
        <v>0</v>
      </c>
      <c r="BF149" s="17">
        <v>0</v>
      </c>
      <c r="BG149" s="17">
        <v>0</v>
      </c>
      <c r="BH149" s="15">
        <f t="shared" si="82"/>
        <v>0</v>
      </c>
      <c r="BI149" s="16">
        <v>0</v>
      </c>
      <c r="BJ149" s="17">
        <v>0</v>
      </c>
      <c r="BK149" s="17">
        <v>0</v>
      </c>
      <c r="BL149" s="17">
        <v>0</v>
      </c>
      <c r="BM149" s="17">
        <v>0</v>
      </c>
      <c r="BN149" s="15">
        <f t="shared" si="83"/>
        <v>0</v>
      </c>
    </row>
    <row r="150" spans="1:66" s="60" customFormat="1" ht="12.75" customHeight="1" x14ac:dyDescent="0.2">
      <c r="A150" s="14" t="s">
        <v>520</v>
      </c>
      <c r="B150" s="14" t="s">
        <v>1068</v>
      </c>
      <c r="C150" s="67" t="s">
        <v>83</v>
      </c>
      <c r="D150" s="14" t="s">
        <v>78</v>
      </c>
      <c r="E150" s="14" t="s">
        <v>39</v>
      </c>
      <c r="F150" s="14" t="s">
        <v>37</v>
      </c>
      <c r="G150" s="98">
        <f t="shared" si="64"/>
        <v>0</v>
      </c>
      <c r="H150" s="98">
        <f t="shared" si="65"/>
        <v>0</v>
      </c>
      <c r="I150" s="98">
        <f t="shared" si="66"/>
        <v>0</v>
      </c>
      <c r="J150" s="98">
        <f t="shared" si="67"/>
        <v>0</v>
      </c>
      <c r="K150" s="98">
        <f t="shared" si="68"/>
        <v>0</v>
      </c>
      <c r="L150" s="15">
        <f t="shared" si="69"/>
        <v>0</v>
      </c>
      <c r="M150" s="99">
        <v>0</v>
      </c>
      <c r="N150" s="98">
        <v>0</v>
      </c>
      <c r="O150" s="98">
        <v>0</v>
      </c>
      <c r="P150" s="98">
        <v>0</v>
      </c>
      <c r="Q150" s="98">
        <v>0</v>
      </c>
      <c r="R150" s="15">
        <f t="shared" si="70"/>
        <v>0</v>
      </c>
      <c r="S150" s="16">
        <v>89.187299999999993</v>
      </c>
      <c r="T150" s="17">
        <v>89.187299999999993</v>
      </c>
      <c r="U150" s="17">
        <v>89.187299999999993</v>
      </c>
      <c r="V150" s="17">
        <v>89.187299999999993</v>
      </c>
      <c r="W150" s="17">
        <v>89.187299999999993</v>
      </c>
      <c r="X150" s="15">
        <f t="shared" si="71"/>
        <v>445.93649999999997</v>
      </c>
      <c r="Y150" s="18">
        <f>S150*('Labour cost esc'!J$12-1)</f>
        <v>0.45466191439264014</v>
      </c>
      <c r="Z150" s="19">
        <f>T150*('Labour cost esc'!K$12-1)</f>
        <v>0.68286130586777094</v>
      </c>
      <c r="AA150" s="19">
        <f>U150*('Labour cost esc'!L$12-1)</f>
        <v>0.91164161905810681</v>
      </c>
      <c r="AB150" s="19">
        <f>V150*('Labour cost esc'!M$12-1)</f>
        <v>1.1410043328021238</v>
      </c>
      <c r="AC150" s="19">
        <f>W150*('Labour cost esc'!N$12-1)</f>
        <v>1.3709509297029152</v>
      </c>
      <c r="AD150" s="15">
        <f t="shared" si="72"/>
        <v>4.5611201018235565</v>
      </c>
      <c r="AE150" s="18">
        <f t="shared" si="73"/>
        <v>89.641961914392638</v>
      </c>
      <c r="AF150" s="19">
        <f t="shared" si="74"/>
        <v>89.870161305867768</v>
      </c>
      <c r="AG150" s="19">
        <f t="shared" si="75"/>
        <v>90.098941619058095</v>
      </c>
      <c r="AH150" s="19">
        <f t="shared" si="76"/>
        <v>90.328304332802119</v>
      </c>
      <c r="AI150" s="19">
        <f t="shared" si="77"/>
        <v>90.558250929702908</v>
      </c>
      <c r="AJ150" s="20">
        <f t="shared" si="78"/>
        <v>450.49762010182354</v>
      </c>
      <c r="AK150" s="98">
        <f t="shared" si="84"/>
        <v>0</v>
      </c>
      <c r="AL150" s="98">
        <f t="shared" si="85"/>
        <v>0</v>
      </c>
      <c r="AM150" s="98">
        <f t="shared" si="86"/>
        <v>0</v>
      </c>
      <c r="AN150" s="98">
        <f t="shared" si="87"/>
        <v>0</v>
      </c>
      <c r="AO150" s="98">
        <f t="shared" si="88"/>
        <v>0</v>
      </c>
      <c r="AP150" s="15">
        <f t="shared" si="79"/>
        <v>0</v>
      </c>
      <c r="AQ150" s="99">
        <v>0</v>
      </c>
      <c r="AR150" s="98">
        <v>0</v>
      </c>
      <c r="AS150" s="98">
        <v>0</v>
      </c>
      <c r="AT150" s="98">
        <v>0</v>
      </c>
      <c r="AU150" s="98">
        <v>0</v>
      </c>
      <c r="AV150" s="15">
        <f t="shared" si="80"/>
        <v>0</v>
      </c>
      <c r="AW150" s="16">
        <v>0</v>
      </c>
      <c r="AX150" s="17">
        <v>0</v>
      </c>
      <c r="AY150" s="17">
        <v>0</v>
      </c>
      <c r="AZ150" s="17">
        <v>0</v>
      </c>
      <c r="BA150" s="17">
        <v>0</v>
      </c>
      <c r="BB150" s="15">
        <f t="shared" si="81"/>
        <v>0</v>
      </c>
      <c r="BC150" s="16">
        <v>0</v>
      </c>
      <c r="BD150" s="17">
        <v>0</v>
      </c>
      <c r="BE150" s="17">
        <v>0</v>
      </c>
      <c r="BF150" s="17">
        <v>0</v>
      </c>
      <c r="BG150" s="17">
        <v>0</v>
      </c>
      <c r="BH150" s="15">
        <f t="shared" si="82"/>
        <v>0</v>
      </c>
      <c r="BI150" s="16">
        <v>0</v>
      </c>
      <c r="BJ150" s="17">
        <v>0</v>
      </c>
      <c r="BK150" s="17">
        <v>0</v>
      </c>
      <c r="BL150" s="17">
        <v>0</v>
      </c>
      <c r="BM150" s="17">
        <v>0</v>
      </c>
      <c r="BN150" s="15">
        <f t="shared" si="83"/>
        <v>0</v>
      </c>
    </row>
    <row r="151" spans="1:66" s="60" customFormat="1" ht="12.75" customHeight="1" x14ac:dyDescent="0.2">
      <c r="A151" s="14" t="s">
        <v>521</v>
      </c>
      <c r="B151" s="14" t="s">
        <v>1068</v>
      </c>
      <c r="C151" s="67" t="s">
        <v>84</v>
      </c>
      <c r="D151" s="14" t="s">
        <v>78</v>
      </c>
      <c r="E151" s="14" t="s">
        <v>39</v>
      </c>
      <c r="F151" s="14" t="s">
        <v>37</v>
      </c>
      <c r="G151" s="98">
        <f t="shared" si="64"/>
        <v>54.668700000000001</v>
      </c>
      <c r="H151" s="98">
        <f t="shared" si="65"/>
        <v>54.668700000000001</v>
      </c>
      <c r="I151" s="98">
        <f t="shared" si="66"/>
        <v>54.668700000000001</v>
      </c>
      <c r="J151" s="98">
        <f t="shared" si="67"/>
        <v>54.668700000000001</v>
      </c>
      <c r="K151" s="98">
        <f t="shared" si="68"/>
        <v>54.668700000000001</v>
      </c>
      <c r="L151" s="15">
        <f t="shared" si="69"/>
        <v>54.668700000000001</v>
      </c>
      <c r="M151" s="99">
        <v>5</v>
      </c>
      <c r="N151" s="98">
        <v>5</v>
      </c>
      <c r="O151" s="98">
        <v>5</v>
      </c>
      <c r="P151" s="98">
        <v>5</v>
      </c>
      <c r="Q151" s="98">
        <v>5</v>
      </c>
      <c r="R151" s="15">
        <f t="shared" si="70"/>
        <v>25</v>
      </c>
      <c r="S151" s="16">
        <v>273.34350000000001</v>
      </c>
      <c r="T151" s="17">
        <v>273.34350000000001</v>
      </c>
      <c r="U151" s="17">
        <v>273.34350000000001</v>
      </c>
      <c r="V151" s="17">
        <v>273.34350000000001</v>
      </c>
      <c r="W151" s="17">
        <v>273.34350000000001</v>
      </c>
      <c r="X151" s="15">
        <f t="shared" si="71"/>
        <v>1366.7175</v>
      </c>
      <c r="Y151" s="18">
        <f>S151*('Labour cost esc'!J$12-1)</f>
        <v>1.3934593714215435</v>
      </c>
      <c r="Z151" s="19">
        <f>T151*('Labour cost esc'!K$12-1)</f>
        <v>2.0928506565449014</v>
      </c>
      <c r="AA151" s="19">
        <f>U151*('Labour cost esc'!L$12-1)</f>
        <v>2.7940223652808149</v>
      </c>
      <c r="AB151" s="19">
        <f>V151*('Labour cost esc'!M$12-1)</f>
        <v>3.4969790300109698</v>
      </c>
      <c r="AC151" s="19">
        <f>W151*('Labour cost esc'!N$12-1)</f>
        <v>4.2017251946549434</v>
      </c>
      <c r="AD151" s="15">
        <f t="shared" si="72"/>
        <v>13.979036617913174</v>
      </c>
      <c r="AE151" s="18">
        <f t="shared" si="73"/>
        <v>274.73695937142156</v>
      </c>
      <c r="AF151" s="19">
        <f t="shared" si="74"/>
        <v>275.4363506565449</v>
      </c>
      <c r="AG151" s="19">
        <f t="shared" si="75"/>
        <v>276.1375223652808</v>
      </c>
      <c r="AH151" s="19">
        <f t="shared" si="76"/>
        <v>276.84047903001095</v>
      </c>
      <c r="AI151" s="19">
        <f t="shared" si="77"/>
        <v>277.54522519465496</v>
      </c>
      <c r="AJ151" s="20">
        <f t="shared" si="78"/>
        <v>1380.6965366179131</v>
      </c>
      <c r="AK151" s="98">
        <f t="shared" si="84"/>
        <v>0</v>
      </c>
      <c r="AL151" s="98">
        <f t="shared" si="85"/>
        <v>0</v>
      </c>
      <c r="AM151" s="98">
        <f t="shared" si="86"/>
        <v>0</v>
      </c>
      <c r="AN151" s="98">
        <f t="shared" si="87"/>
        <v>0</v>
      </c>
      <c r="AO151" s="98">
        <f t="shared" si="88"/>
        <v>0</v>
      </c>
      <c r="AP151" s="15">
        <f t="shared" si="79"/>
        <v>0</v>
      </c>
      <c r="AQ151" s="99">
        <v>0</v>
      </c>
      <c r="AR151" s="98">
        <v>0</v>
      </c>
      <c r="AS151" s="98">
        <v>0</v>
      </c>
      <c r="AT151" s="98">
        <v>0</v>
      </c>
      <c r="AU151" s="98">
        <v>0</v>
      </c>
      <c r="AV151" s="15">
        <f t="shared" si="80"/>
        <v>0</v>
      </c>
      <c r="AW151" s="16">
        <v>0</v>
      </c>
      <c r="AX151" s="17">
        <v>0</v>
      </c>
      <c r="AY151" s="17">
        <v>0</v>
      </c>
      <c r="AZ151" s="17">
        <v>0</v>
      </c>
      <c r="BA151" s="17">
        <v>0</v>
      </c>
      <c r="BB151" s="15">
        <f t="shared" si="81"/>
        <v>0</v>
      </c>
      <c r="BC151" s="16">
        <v>0</v>
      </c>
      <c r="BD151" s="17">
        <v>0</v>
      </c>
      <c r="BE151" s="17">
        <v>0</v>
      </c>
      <c r="BF151" s="17">
        <v>0</v>
      </c>
      <c r="BG151" s="17">
        <v>0</v>
      </c>
      <c r="BH151" s="15">
        <f t="shared" si="82"/>
        <v>0</v>
      </c>
      <c r="BI151" s="16">
        <v>0</v>
      </c>
      <c r="BJ151" s="17">
        <v>0</v>
      </c>
      <c r="BK151" s="17">
        <v>0</v>
      </c>
      <c r="BL151" s="17">
        <v>0</v>
      </c>
      <c r="BM151" s="17">
        <v>0</v>
      </c>
      <c r="BN151" s="15">
        <f t="shared" si="83"/>
        <v>0</v>
      </c>
    </row>
    <row r="152" spans="1:66" s="60" customFormat="1" ht="12.75" customHeight="1" x14ac:dyDescent="0.2">
      <c r="A152" s="14" t="s">
        <v>522</v>
      </c>
      <c r="B152" s="14" t="s">
        <v>1068</v>
      </c>
      <c r="C152" s="67" t="s">
        <v>85</v>
      </c>
      <c r="D152" s="14" t="s">
        <v>78</v>
      </c>
      <c r="E152" s="14" t="s">
        <v>39</v>
      </c>
      <c r="F152" s="14" t="s">
        <v>37</v>
      </c>
      <c r="G152" s="98">
        <f t="shared" si="64"/>
        <v>0</v>
      </c>
      <c r="H152" s="98">
        <f t="shared" si="65"/>
        <v>0</v>
      </c>
      <c r="I152" s="98">
        <f t="shared" si="66"/>
        <v>0</v>
      </c>
      <c r="J152" s="98">
        <f t="shared" si="67"/>
        <v>0</v>
      </c>
      <c r="K152" s="98">
        <f t="shared" si="68"/>
        <v>0</v>
      </c>
      <c r="L152" s="15">
        <f t="shared" si="69"/>
        <v>0</v>
      </c>
      <c r="M152" s="99"/>
      <c r="N152" s="98"/>
      <c r="O152" s="98"/>
      <c r="P152" s="98"/>
      <c r="Q152" s="98"/>
      <c r="R152" s="15">
        <f t="shared" si="70"/>
        <v>0</v>
      </c>
      <c r="S152" s="16">
        <v>334.45440000000002</v>
      </c>
      <c r="T152" s="17">
        <v>334.45440000000002</v>
      </c>
      <c r="U152" s="17">
        <v>334.45440000000002</v>
      </c>
      <c r="V152" s="17">
        <v>334.45440000000002</v>
      </c>
      <c r="W152" s="17">
        <v>334.45440000000002</v>
      </c>
      <c r="X152" s="15">
        <f t="shared" si="71"/>
        <v>1672.2720000000002</v>
      </c>
      <c r="Y152" s="18">
        <f>S152*('Labour cost esc'!J$12-1)</f>
        <v>1.7049925020831647</v>
      </c>
      <c r="Z152" s="19">
        <f>T152*('Labour cost esc'!K$12-1)</f>
        <v>2.560745401388111</v>
      </c>
      <c r="AA152" s="19">
        <f>U152*('Labour cost esc'!L$12-1)</f>
        <v>3.4186767703149186</v>
      </c>
      <c r="AB152" s="19">
        <f>V152*('Labour cost esc'!M$12-1)</f>
        <v>4.27879215454145</v>
      </c>
      <c r="AC152" s="19">
        <f>W152*('Labour cost esc'!N$12-1)</f>
        <v>5.1410971138629682</v>
      </c>
      <c r="AD152" s="15">
        <f t="shared" si="72"/>
        <v>17.104303942190615</v>
      </c>
      <c r="AE152" s="18">
        <f t="shared" si="73"/>
        <v>336.15939250208316</v>
      </c>
      <c r="AF152" s="19">
        <f t="shared" si="74"/>
        <v>337.01514540138811</v>
      </c>
      <c r="AG152" s="19">
        <f t="shared" si="75"/>
        <v>337.87307677031492</v>
      </c>
      <c r="AH152" s="19">
        <f t="shared" si="76"/>
        <v>338.73319215454148</v>
      </c>
      <c r="AI152" s="19">
        <f t="shared" si="77"/>
        <v>339.59549711386296</v>
      </c>
      <c r="AJ152" s="20">
        <f t="shared" si="78"/>
        <v>1689.3763039421906</v>
      </c>
      <c r="AK152" s="98">
        <f t="shared" si="84"/>
        <v>0</v>
      </c>
      <c r="AL152" s="98">
        <f t="shared" si="85"/>
        <v>0</v>
      </c>
      <c r="AM152" s="98">
        <f t="shared" si="86"/>
        <v>0</v>
      </c>
      <c r="AN152" s="98">
        <f t="shared" si="87"/>
        <v>0</v>
      </c>
      <c r="AO152" s="98">
        <f t="shared" si="88"/>
        <v>0</v>
      </c>
      <c r="AP152" s="15">
        <f t="shared" si="79"/>
        <v>0</v>
      </c>
      <c r="AQ152" s="99">
        <v>0</v>
      </c>
      <c r="AR152" s="98">
        <v>0</v>
      </c>
      <c r="AS152" s="98">
        <v>0</v>
      </c>
      <c r="AT152" s="98">
        <v>0</v>
      </c>
      <c r="AU152" s="98">
        <v>0</v>
      </c>
      <c r="AV152" s="15">
        <f t="shared" si="80"/>
        <v>0</v>
      </c>
      <c r="AW152" s="16">
        <v>0</v>
      </c>
      <c r="AX152" s="17">
        <v>0</v>
      </c>
      <c r="AY152" s="17">
        <v>0</v>
      </c>
      <c r="AZ152" s="17">
        <v>0</v>
      </c>
      <c r="BA152" s="17">
        <v>0</v>
      </c>
      <c r="BB152" s="15">
        <f t="shared" si="81"/>
        <v>0</v>
      </c>
      <c r="BC152" s="16">
        <v>0</v>
      </c>
      <c r="BD152" s="17">
        <v>0</v>
      </c>
      <c r="BE152" s="17">
        <v>0</v>
      </c>
      <c r="BF152" s="17">
        <v>0</v>
      </c>
      <c r="BG152" s="17">
        <v>0</v>
      </c>
      <c r="BH152" s="15">
        <f t="shared" si="82"/>
        <v>0</v>
      </c>
      <c r="BI152" s="16">
        <v>0</v>
      </c>
      <c r="BJ152" s="17">
        <v>0</v>
      </c>
      <c r="BK152" s="17">
        <v>0</v>
      </c>
      <c r="BL152" s="17">
        <v>0</v>
      </c>
      <c r="BM152" s="17">
        <v>0</v>
      </c>
      <c r="BN152" s="15">
        <f t="shared" si="83"/>
        <v>0</v>
      </c>
    </row>
    <row r="153" spans="1:66" s="60" customFormat="1" ht="12.75" customHeight="1" x14ac:dyDescent="0.2">
      <c r="A153" s="14" t="s">
        <v>523</v>
      </c>
      <c r="B153" s="14" t="s">
        <v>1068</v>
      </c>
      <c r="C153" s="67" t="s">
        <v>86</v>
      </c>
      <c r="D153" s="14" t="s">
        <v>78</v>
      </c>
      <c r="E153" s="14" t="s">
        <v>39</v>
      </c>
      <c r="F153" s="14" t="s">
        <v>37</v>
      </c>
      <c r="G153" s="98">
        <f t="shared" si="64"/>
        <v>0</v>
      </c>
      <c r="H153" s="98">
        <f t="shared" si="65"/>
        <v>0</v>
      </c>
      <c r="I153" s="98">
        <f t="shared" si="66"/>
        <v>0</v>
      </c>
      <c r="J153" s="98">
        <f t="shared" si="67"/>
        <v>0</v>
      </c>
      <c r="K153" s="98">
        <f t="shared" si="68"/>
        <v>0</v>
      </c>
      <c r="L153" s="15">
        <f t="shared" si="69"/>
        <v>0</v>
      </c>
      <c r="M153" s="99"/>
      <c r="N153" s="98"/>
      <c r="O153" s="98"/>
      <c r="P153" s="98"/>
      <c r="Q153" s="98"/>
      <c r="R153" s="15">
        <f t="shared" si="70"/>
        <v>0</v>
      </c>
      <c r="S153" s="16">
        <v>0</v>
      </c>
      <c r="T153" s="17">
        <v>0</v>
      </c>
      <c r="U153" s="17">
        <v>0</v>
      </c>
      <c r="V153" s="17">
        <v>289.03410000000002</v>
      </c>
      <c r="W153" s="17">
        <v>0</v>
      </c>
      <c r="X153" s="15">
        <f t="shared" si="71"/>
        <v>289.03410000000002</v>
      </c>
      <c r="Y153" s="18">
        <f>S153*('Labour cost esc'!J$12-1)</f>
        <v>0</v>
      </c>
      <c r="Z153" s="19">
        <f>T153*('Labour cost esc'!K$12-1)</f>
        <v>0</v>
      </c>
      <c r="AA153" s="19">
        <f>U153*('Labour cost esc'!L$12-1)</f>
        <v>0</v>
      </c>
      <c r="AB153" s="19">
        <f>V153*('Labour cost esc'!M$12-1)</f>
        <v>3.6977143654708953</v>
      </c>
      <c r="AC153" s="19">
        <f>W153*('Labour cost esc'!N$12-1)</f>
        <v>0</v>
      </c>
      <c r="AD153" s="15">
        <f t="shared" si="72"/>
        <v>3.6977143654708953</v>
      </c>
      <c r="AE153" s="18">
        <f t="shared" si="73"/>
        <v>0</v>
      </c>
      <c r="AF153" s="19">
        <f t="shared" si="74"/>
        <v>0</v>
      </c>
      <c r="AG153" s="19">
        <f t="shared" si="75"/>
        <v>0</v>
      </c>
      <c r="AH153" s="19">
        <f t="shared" si="76"/>
        <v>292.73181436547094</v>
      </c>
      <c r="AI153" s="19">
        <f t="shared" si="77"/>
        <v>0</v>
      </c>
      <c r="AJ153" s="20">
        <f t="shared" si="78"/>
        <v>292.73181436547094</v>
      </c>
      <c r="AK153" s="98">
        <f t="shared" si="84"/>
        <v>0</v>
      </c>
      <c r="AL153" s="98">
        <f t="shared" si="85"/>
        <v>0</v>
      </c>
      <c r="AM153" s="98">
        <f t="shared" si="86"/>
        <v>0</v>
      </c>
      <c r="AN153" s="98">
        <f t="shared" si="87"/>
        <v>0</v>
      </c>
      <c r="AO153" s="98">
        <f t="shared" si="88"/>
        <v>0</v>
      </c>
      <c r="AP153" s="15">
        <f t="shared" si="79"/>
        <v>0</v>
      </c>
      <c r="AQ153" s="99">
        <v>0</v>
      </c>
      <c r="AR153" s="98">
        <v>0</v>
      </c>
      <c r="AS153" s="98">
        <v>0</v>
      </c>
      <c r="AT153" s="98">
        <v>0</v>
      </c>
      <c r="AU153" s="98">
        <v>0</v>
      </c>
      <c r="AV153" s="15">
        <f t="shared" si="80"/>
        <v>0</v>
      </c>
      <c r="AW153" s="16">
        <v>0</v>
      </c>
      <c r="AX153" s="17">
        <v>0</v>
      </c>
      <c r="AY153" s="17">
        <v>0</v>
      </c>
      <c r="AZ153" s="17">
        <v>0</v>
      </c>
      <c r="BA153" s="17">
        <v>0</v>
      </c>
      <c r="BB153" s="15">
        <f t="shared" si="81"/>
        <v>0</v>
      </c>
      <c r="BC153" s="16">
        <v>0</v>
      </c>
      <c r="BD153" s="17">
        <v>0</v>
      </c>
      <c r="BE153" s="17">
        <v>0</v>
      </c>
      <c r="BF153" s="17">
        <v>0</v>
      </c>
      <c r="BG153" s="17">
        <v>0</v>
      </c>
      <c r="BH153" s="15">
        <f t="shared" si="82"/>
        <v>0</v>
      </c>
      <c r="BI153" s="16">
        <v>0</v>
      </c>
      <c r="BJ153" s="17">
        <v>0</v>
      </c>
      <c r="BK153" s="17">
        <v>0</v>
      </c>
      <c r="BL153" s="17">
        <v>0</v>
      </c>
      <c r="BM153" s="17">
        <v>0</v>
      </c>
      <c r="BN153" s="15">
        <f t="shared" si="83"/>
        <v>0</v>
      </c>
    </row>
    <row r="154" spans="1:66" s="60" customFormat="1" ht="12.75" customHeight="1" x14ac:dyDescent="0.2">
      <c r="A154" s="14" t="s">
        <v>526</v>
      </c>
      <c r="B154" s="14" t="s">
        <v>1068</v>
      </c>
      <c r="C154" s="67" t="s">
        <v>89</v>
      </c>
      <c r="D154" s="14" t="s">
        <v>78</v>
      </c>
      <c r="E154" s="14" t="s">
        <v>39</v>
      </c>
      <c r="F154" s="14" t="s">
        <v>48</v>
      </c>
      <c r="G154" s="98">
        <f t="shared" si="64"/>
        <v>0</v>
      </c>
      <c r="H154" s="98">
        <f t="shared" si="65"/>
        <v>0</v>
      </c>
      <c r="I154" s="98">
        <f t="shared" si="66"/>
        <v>0</v>
      </c>
      <c r="J154" s="98">
        <f t="shared" si="67"/>
        <v>0</v>
      </c>
      <c r="K154" s="98">
        <f t="shared" si="68"/>
        <v>0</v>
      </c>
      <c r="L154" s="15">
        <f t="shared" si="69"/>
        <v>0</v>
      </c>
      <c r="M154" s="99"/>
      <c r="N154" s="98"/>
      <c r="O154" s="98"/>
      <c r="P154" s="98"/>
      <c r="Q154" s="98"/>
      <c r="R154" s="15">
        <f t="shared" si="70"/>
        <v>0</v>
      </c>
      <c r="S154" s="16">
        <v>0</v>
      </c>
      <c r="T154" s="17">
        <v>322.0668</v>
      </c>
      <c r="U154" s="17">
        <v>0</v>
      </c>
      <c r="V154" s="17">
        <v>0</v>
      </c>
      <c r="W154" s="17">
        <v>322.0668</v>
      </c>
      <c r="X154" s="15">
        <f t="shared" si="71"/>
        <v>644.1336</v>
      </c>
      <c r="Y154" s="18">
        <f>S154*('Labour cost esc'!J$12-1)</f>
        <v>0</v>
      </c>
      <c r="Z154" s="19">
        <f>T154*('Labour cost esc'!K$12-1)</f>
        <v>2.4658999165201125</v>
      </c>
      <c r="AA154" s="19">
        <f>U154*('Labour cost esc'!L$12-1)</f>
        <v>0</v>
      </c>
      <c r="AB154" s="19">
        <f>V154*('Labour cost esc'!M$12-1)</f>
        <v>0</v>
      </c>
      <c r="AC154" s="19">
        <f>W154*('Labour cost esc'!N$12-1)</f>
        <v>4.9506799610083823</v>
      </c>
      <c r="AD154" s="15">
        <f t="shared" si="72"/>
        <v>7.4165798775284948</v>
      </c>
      <c r="AE154" s="18">
        <f t="shared" si="73"/>
        <v>0</v>
      </c>
      <c r="AF154" s="19">
        <f t="shared" si="74"/>
        <v>324.53269991652013</v>
      </c>
      <c r="AG154" s="19">
        <f t="shared" si="75"/>
        <v>0</v>
      </c>
      <c r="AH154" s="19">
        <f t="shared" si="76"/>
        <v>0</v>
      </c>
      <c r="AI154" s="19">
        <f t="shared" si="77"/>
        <v>327.01747996100841</v>
      </c>
      <c r="AJ154" s="20">
        <f t="shared" si="78"/>
        <v>651.55017987752854</v>
      </c>
      <c r="AK154" s="98">
        <f t="shared" si="84"/>
        <v>0</v>
      </c>
      <c r="AL154" s="98">
        <f t="shared" si="85"/>
        <v>0</v>
      </c>
      <c r="AM154" s="98">
        <f t="shared" si="86"/>
        <v>0</v>
      </c>
      <c r="AN154" s="98">
        <f t="shared" si="87"/>
        <v>0</v>
      </c>
      <c r="AO154" s="98">
        <f t="shared" si="88"/>
        <v>0</v>
      </c>
      <c r="AP154" s="15">
        <f t="shared" si="79"/>
        <v>0</v>
      </c>
      <c r="AQ154" s="99">
        <v>0</v>
      </c>
      <c r="AR154" s="98">
        <v>0</v>
      </c>
      <c r="AS154" s="98">
        <v>0</v>
      </c>
      <c r="AT154" s="98">
        <v>0</v>
      </c>
      <c r="AU154" s="98">
        <v>0</v>
      </c>
      <c r="AV154" s="15">
        <f t="shared" si="80"/>
        <v>0</v>
      </c>
      <c r="AW154" s="16"/>
      <c r="AX154" s="17"/>
      <c r="AY154" s="17"/>
      <c r="AZ154" s="17"/>
      <c r="BA154" s="17"/>
      <c r="BB154" s="15">
        <f t="shared" si="81"/>
        <v>0</v>
      </c>
      <c r="BC154" s="16"/>
      <c r="BD154" s="17"/>
      <c r="BE154" s="17"/>
      <c r="BF154" s="17"/>
      <c r="BG154" s="17"/>
      <c r="BH154" s="15">
        <f t="shared" si="82"/>
        <v>0</v>
      </c>
      <c r="BI154" s="16"/>
      <c r="BJ154" s="17"/>
      <c r="BK154" s="17"/>
      <c r="BL154" s="17"/>
      <c r="BM154" s="17"/>
      <c r="BN154" s="15">
        <f t="shared" si="83"/>
        <v>0</v>
      </c>
    </row>
    <row r="155" spans="1:66" s="60" customFormat="1" ht="12.75" customHeight="1" x14ac:dyDescent="0.2">
      <c r="A155" s="14" t="s">
        <v>369</v>
      </c>
      <c r="B155" s="14" t="s">
        <v>1068</v>
      </c>
      <c r="C155" s="67" t="s">
        <v>370</v>
      </c>
      <c r="D155" s="14" t="s">
        <v>78</v>
      </c>
      <c r="E155" s="14" t="s">
        <v>39</v>
      </c>
      <c r="F155" s="14" t="s">
        <v>37</v>
      </c>
      <c r="G155" s="98">
        <f t="shared" si="64"/>
        <v>0</v>
      </c>
      <c r="H155" s="98">
        <f t="shared" si="65"/>
        <v>0</v>
      </c>
      <c r="I155" s="98">
        <f t="shared" si="66"/>
        <v>0</v>
      </c>
      <c r="J155" s="98">
        <f t="shared" si="67"/>
        <v>0</v>
      </c>
      <c r="K155" s="98">
        <f t="shared" si="68"/>
        <v>0</v>
      </c>
      <c r="L155" s="15">
        <f t="shared" si="69"/>
        <v>0</v>
      </c>
      <c r="M155" s="99">
        <v>0</v>
      </c>
      <c r="N155" s="98">
        <v>0</v>
      </c>
      <c r="O155" s="98">
        <v>0</v>
      </c>
      <c r="P155" s="98">
        <v>0</v>
      </c>
      <c r="Q155" s="98">
        <v>0</v>
      </c>
      <c r="R155" s="15">
        <f t="shared" si="70"/>
        <v>0</v>
      </c>
      <c r="S155" s="16">
        <v>0</v>
      </c>
      <c r="T155" s="17">
        <v>0</v>
      </c>
      <c r="U155" s="17">
        <v>0</v>
      </c>
      <c r="V155" s="17">
        <v>0</v>
      </c>
      <c r="W155" s="17">
        <v>0</v>
      </c>
      <c r="X155" s="15">
        <f t="shared" si="71"/>
        <v>0</v>
      </c>
      <c r="Y155" s="18">
        <f>S155*('Labour cost esc'!J$12-1)</f>
        <v>0</v>
      </c>
      <c r="Z155" s="19">
        <f>T155*('Labour cost esc'!K$12-1)</f>
        <v>0</v>
      </c>
      <c r="AA155" s="19">
        <f>U155*('Labour cost esc'!L$12-1)</f>
        <v>0</v>
      </c>
      <c r="AB155" s="19">
        <f>V155*('Labour cost esc'!M$12-1)</f>
        <v>0</v>
      </c>
      <c r="AC155" s="19">
        <f>W155*('Labour cost esc'!N$12-1)</f>
        <v>0</v>
      </c>
      <c r="AD155" s="15">
        <f t="shared" si="72"/>
        <v>0</v>
      </c>
      <c r="AE155" s="18">
        <f t="shared" si="73"/>
        <v>0</v>
      </c>
      <c r="AF155" s="19">
        <f t="shared" si="74"/>
        <v>0</v>
      </c>
      <c r="AG155" s="19">
        <f t="shared" si="75"/>
        <v>0</v>
      </c>
      <c r="AH155" s="19">
        <f t="shared" si="76"/>
        <v>0</v>
      </c>
      <c r="AI155" s="19">
        <f t="shared" si="77"/>
        <v>0</v>
      </c>
      <c r="AJ155" s="20">
        <f t="shared" si="78"/>
        <v>0</v>
      </c>
      <c r="AK155" s="98">
        <f t="shared" si="84"/>
        <v>0</v>
      </c>
      <c r="AL155" s="98">
        <f t="shared" si="85"/>
        <v>0</v>
      </c>
      <c r="AM155" s="98">
        <f t="shared" si="86"/>
        <v>0</v>
      </c>
      <c r="AN155" s="98">
        <f t="shared" si="87"/>
        <v>0</v>
      </c>
      <c r="AO155" s="98">
        <f t="shared" si="88"/>
        <v>0</v>
      </c>
      <c r="AP155" s="15">
        <f t="shared" si="79"/>
        <v>0</v>
      </c>
      <c r="AQ155" s="99">
        <v>0</v>
      </c>
      <c r="AR155" s="98">
        <v>0</v>
      </c>
      <c r="AS155" s="98">
        <v>0</v>
      </c>
      <c r="AT155" s="98">
        <v>0</v>
      </c>
      <c r="AU155" s="98">
        <v>0</v>
      </c>
      <c r="AV155" s="15">
        <f t="shared" si="80"/>
        <v>0</v>
      </c>
      <c r="AW155" s="16">
        <v>0</v>
      </c>
      <c r="AX155" s="17">
        <v>0</v>
      </c>
      <c r="AY155" s="17">
        <v>0</v>
      </c>
      <c r="AZ155" s="17">
        <v>0</v>
      </c>
      <c r="BA155" s="17">
        <v>0</v>
      </c>
      <c r="BB155" s="15">
        <f t="shared" si="81"/>
        <v>0</v>
      </c>
      <c r="BC155" s="16">
        <v>0</v>
      </c>
      <c r="BD155" s="17">
        <v>0</v>
      </c>
      <c r="BE155" s="17">
        <v>0</v>
      </c>
      <c r="BF155" s="17">
        <v>0</v>
      </c>
      <c r="BG155" s="17">
        <v>0</v>
      </c>
      <c r="BH155" s="15">
        <f t="shared" si="82"/>
        <v>0</v>
      </c>
      <c r="BI155" s="16">
        <v>0</v>
      </c>
      <c r="BJ155" s="17">
        <v>0</v>
      </c>
      <c r="BK155" s="17">
        <v>0</v>
      </c>
      <c r="BL155" s="17">
        <v>0</v>
      </c>
      <c r="BM155" s="17">
        <v>448.55696425807179</v>
      </c>
      <c r="BN155" s="15">
        <f t="shared" si="83"/>
        <v>448.55696425807179</v>
      </c>
    </row>
    <row r="156" spans="1:66" s="60" customFormat="1" ht="12.75" customHeight="1" x14ac:dyDescent="0.2">
      <c r="A156" s="14" t="s">
        <v>535</v>
      </c>
      <c r="B156" s="14" t="s">
        <v>1068</v>
      </c>
      <c r="C156" s="67" t="s">
        <v>99</v>
      </c>
      <c r="D156" s="14" t="s">
        <v>78</v>
      </c>
      <c r="E156" s="14" t="s">
        <v>39</v>
      </c>
      <c r="F156" s="14" t="s">
        <v>37</v>
      </c>
      <c r="G156" s="98">
        <f t="shared" si="64"/>
        <v>0</v>
      </c>
      <c r="H156" s="98">
        <f t="shared" si="65"/>
        <v>0</v>
      </c>
      <c r="I156" s="98">
        <f t="shared" si="66"/>
        <v>0</v>
      </c>
      <c r="J156" s="98">
        <f t="shared" si="67"/>
        <v>0</v>
      </c>
      <c r="K156" s="98">
        <f t="shared" si="68"/>
        <v>0</v>
      </c>
      <c r="L156" s="15">
        <f t="shared" si="69"/>
        <v>0</v>
      </c>
      <c r="M156" s="99"/>
      <c r="N156" s="98"/>
      <c r="O156" s="98"/>
      <c r="P156" s="98"/>
      <c r="Q156" s="98"/>
      <c r="R156" s="15">
        <f t="shared" si="70"/>
        <v>0</v>
      </c>
      <c r="S156" s="16">
        <v>0</v>
      </c>
      <c r="T156" s="17">
        <v>426.6</v>
      </c>
      <c r="U156" s="17">
        <v>426.6</v>
      </c>
      <c r="V156" s="17">
        <v>426.6</v>
      </c>
      <c r="W156" s="17">
        <v>426.6</v>
      </c>
      <c r="X156" s="15">
        <f t="shared" si="71"/>
        <v>1706.4</v>
      </c>
      <c r="Y156" s="18">
        <f>S156*('Labour cost esc'!J$12-1)</f>
        <v>0</v>
      </c>
      <c r="Z156" s="19">
        <f>T156*('Labour cost esc'!K$12-1)</f>
        <v>3.2662568895256516</v>
      </c>
      <c r="AA156" s="19">
        <f>U156*('Labour cost esc'!L$12-1)</f>
        <v>4.3605571049935179</v>
      </c>
      <c r="AB156" s="19">
        <f>V156*('Labour cost esc'!M$12-1)</f>
        <v>5.4576430542620535</v>
      </c>
      <c r="AC156" s="19">
        <f>W156*('Labour cost esc'!N$12-1)</f>
        <v>6.5575218289068475</v>
      </c>
      <c r="AD156" s="15">
        <f t="shared" si="72"/>
        <v>19.641978877688071</v>
      </c>
      <c r="AE156" s="18">
        <f t="shared" si="73"/>
        <v>0</v>
      </c>
      <c r="AF156" s="19">
        <f t="shared" si="74"/>
        <v>429.86625688952569</v>
      </c>
      <c r="AG156" s="19">
        <f t="shared" si="75"/>
        <v>430.96055710499354</v>
      </c>
      <c r="AH156" s="19">
        <f t="shared" si="76"/>
        <v>432.05764305426209</v>
      </c>
      <c r="AI156" s="19">
        <f t="shared" si="77"/>
        <v>433.15752182890685</v>
      </c>
      <c r="AJ156" s="20">
        <f t="shared" si="78"/>
        <v>1726.0419788776881</v>
      </c>
      <c r="AK156" s="98">
        <f t="shared" si="84"/>
        <v>0</v>
      </c>
      <c r="AL156" s="98">
        <f t="shared" si="85"/>
        <v>0</v>
      </c>
      <c r="AM156" s="98">
        <f t="shared" si="86"/>
        <v>0</v>
      </c>
      <c r="AN156" s="98">
        <f t="shared" si="87"/>
        <v>0</v>
      </c>
      <c r="AO156" s="98">
        <f t="shared" si="88"/>
        <v>0</v>
      </c>
      <c r="AP156" s="15">
        <f t="shared" si="79"/>
        <v>0</v>
      </c>
      <c r="AQ156" s="99">
        <v>0</v>
      </c>
      <c r="AR156" s="98">
        <v>0</v>
      </c>
      <c r="AS156" s="98">
        <v>0</v>
      </c>
      <c r="AT156" s="98">
        <v>0</v>
      </c>
      <c r="AU156" s="98">
        <v>0</v>
      </c>
      <c r="AV156" s="15">
        <f t="shared" si="80"/>
        <v>0</v>
      </c>
      <c r="AW156" s="16"/>
      <c r="AX156" s="17"/>
      <c r="AY156" s="17"/>
      <c r="AZ156" s="17"/>
      <c r="BA156" s="17"/>
      <c r="BB156" s="15">
        <f t="shared" si="81"/>
        <v>0</v>
      </c>
      <c r="BC156" s="16"/>
      <c r="BD156" s="17"/>
      <c r="BE156" s="17"/>
      <c r="BF156" s="17"/>
      <c r="BG156" s="17"/>
      <c r="BH156" s="15">
        <f t="shared" si="82"/>
        <v>0</v>
      </c>
      <c r="BI156" s="16"/>
      <c r="BJ156" s="17"/>
      <c r="BK156" s="17"/>
      <c r="BL156" s="17"/>
      <c r="BM156" s="17"/>
      <c r="BN156" s="15">
        <f t="shared" si="83"/>
        <v>0</v>
      </c>
    </row>
    <row r="157" spans="1:66" s="60" customFormat="1" ht="12.75" customHeight="1" x14ac:dyDescent="0.2">
      <c r="A157" s="14" t="s">
        <v>525</v>
      </c>
      <c r="B157" s="14" t="s">
        <v>1068</v>
      </c>
      <c r="C157" s="67" t="s">
        <v>88</v>
      </c>
      <c r="D157" s="14" t="s">
        <v>78</v>
      </c>
      <c r="E157" s="14" t="s">
        <v>39</v>
      </c>
      <c r="F157" s="14" t="s">
        <v>48</v>
      </c>
      <c r="G157" s="98">
        <f t="shared" si="64"/>
        <v>0</v>
      </c>
      <c r="H157" s="98">
        <f t="shared" si="65"/>
        <v>0</v>
      </c>
      <c r="I157" s="98">
        <f t="shared" si="66"/>
        <v>0</v>
      </c>
      <c r="J157" s="98">
        <f t="shared" si="67"/>
        <v>0</v>
      </c>
      <c r="K157" s="98">
        <f t="shared" si="68"/>
        <v>0</v>
      </c>
      <c r="L157" s="15">
        <f t="shared" si="69"/>
        <v>0</v>
      </c>
      <c r="M157" s="99"/>
      <c r="N157" s="98"/>
      <c r="O157" s="98"/>
      <c r="P157" s="98"/>
      <c r="Q157" s="98"/>
      <c r="R157" s="15">
        <f t="shared" si="70"/>
        <v>0</v>
      </c>
      <c r="S157" s="16">
        <v>1238.4000000000001</v>
      </c>
      <c r="T157" s="17">
        <v>1238.4000000000001</v>
      </c>
      <c r="U157" s="17">
        <v>1238.4000000000001</v>
      </c>
      <c r="V157" s="17">
        <v>1238.4000000000001</v>
      </c>
      <c r="W157" s="17">
        <v>1238.4000000000001</v>
      </c>
      <c r="X157" s="15">
        <f t="shared" si="71"/>
        <v>6192</v>
      </c>
      <c r="Y157" s="18">
        <f>S157*('Labour cost esc'!J$12-1)</f>
        <v>6.3131557383601207</v>
      </c>
      <c r="Z157" s="19">
        <f>T157*('Labour cost esc'!K$12-1)</f>
        <v>9.4817921518719341</v>
      </c>
      <c r="AA157" s="19">
        <f>U157*('Labour cost esc'!L$12-1)</f>
        <v>12.658494887069791</v>
      </c>
      <c r="AB157" s="19">
        <f>V157*('Labour cost esc'!M$12-1)</f>
        <v>15.843284478195329</v>
      </c>
      <c r="AC157" s="19">
        <f>W157*('Labour cost esc'!N$12-1)</f>
        <v>19.036181511763338</v>
      </c>
      <c r="AD157" s="15">
        <f t="shared" si="72"/>
        <v>63.332908767260513</v>
      </c>
      <c r="AE157" s="18">
        <f t="shared" si="73"/>
        <v>1244.7131557383602</v>
      </c>
      <c r="AF157" s="19">
        <f t="shared" si="74"/>
        <v>1247.8817921518721</v>
      </c>
      <c r="AG157" s="19">
        <f t="shared" si="75"/>
        <v>1251.0584948870699</v>
      </c>
      <c r="AH157" s="19">
        <f t="shared" si="76"/>
        <v>1254.2432844781954</v>
      </c>
      <c r="AI157" s="19">
        <f t="shared" si="77"/>
        <v>1257.4361815117634</v>
      </c>
      <c r="AJ157" s="20">
        <f t="shared" si="78"/>
        <v>6255.332908767261</v>
      </c>
      <c r="AK157" s="98">
        <f t="shared" si="84"/>
        <v>0</v>
      </c>
      <c r="AL157" s="98">
        <f t="shared" si="85"/>
        <v>0</v>
      </c>
      <c r="AM157" s="98">
        <f t="shared" si="86"/>
        <v>0</v>
      </c>
      <c r="AN157" s="98">
        <f t="shared" si="87"/>
        <v>0</v>
      </c>
      <c r="AO157" s="98">
        <f t="shared" si="88"/>
        <v>0</v>
      </c>
      <c r="AP157" s="15">
        <f t="shared" si="79"/>
        <v>0</v>
      </c>
      <c r="AQ157" s="99">
        <v>0</v>
      </c>
      <c r="AR157" s="98">
        <v>0</v>
      </c>
      <c r="AS157" s="98">
        <v>0</v>
      </c>
      <c r="AT157" s="98">
        <v>0</v>
      </c>
      <c r="AU157" s="98">
        <v>0</v>
      </c>
      <c r="AV157" s="15">
        <f t="shared" si="80"/>
        <v>0</v>
      </c>
      <c r="AW157" s="16">
        <v>0</v>
      </c>
      <c r="AX157" s="17">
        <v>0</v>
      </c>
      <c r="AY157" s="17">
        <v>367.85610971999989</v>
      </c>
      <c r="AZ157" s="17">
        <v>-33.49044</v>
      </c>
      <c r="BA157" s="17">
        <v>0</v>
      </c>
      <c r="BB157" s="15">
        <f t="shared" si="81"/>
        <v>334.36566971999991</v>
      </c>
      <c r="BC157" s="16">
        <v>0</v>
      </c>
      <c r="BD157" s="17">
        <v>0</v>
      </c>
      <c r="BE157" s="17">
        <v>414.80285892163164</v>
      </c>
      <c r="BF157" s="17">
        <v>427.29024382697696</v>
      </c>
      <c r="BG157" s="17">
        <v>427.57773795129089</v>
      </c>
      <c r="BH157" s="15">
        <f t="shared" si="82"/>
        <v>1269.6708406998994</v>
      </c>
      <c r="BI157" s="16">
        <v>0</v>
      </c>
      <c r="BJ157" s="17">
        <v>0</v>
      </c>
      <c r="BK157" s="17">
        <v>0</v>
      </c>
      <c r="BL157" s="17">
        <v>0</v>
      </c>
      <c r="BM157" s="17">
        <v>0</v>
      </c>
      <c r="BN157" s="15">
        <f t="shared" si="83"/>
        <v>0</v>
      </c>
    </row>
    <row r="158" spans="1:66" s="60" customFormat="1" ht="12.75" customHeight="1" x14ac:dyDescent="0.2">
      <c r="A158" s="14" t="s">
        <v>527</v>
      </c>
      <c r="B158" s="14" t="s">
        <v>1068</v>
      </c>
      <c r="C158" s="67" t="s">
        <v>90</v>
      </c>
      <c r="D158" s="14" t="s">
        <v>78</v>
      </c>
      <c r="E158" s="14" t="s">
        <v>91</v>
      </c>
      <c r="F158" s="14" t="s">
        <v>48</v>
      </c>
      <c r="G158" s="98">
        <f t="shared" si="64"/>
        <v>0</v>
      </c>
      <c r="H158" s="98">
        <f t="shared" si="65"/>
        <v>36.5</v>
      </c>
      <c r="I158" s="98">
        <f t="shared" si="66"/>
        <v>32.85</v>
      </c>
      <c r="J158" s="98">
        <f t="shared" si="67"/>
        <v>32.85</v>
      </c>
      <c r="K158" s="98">
        <f t="shared" si="68"/>
        <v>32.85</v>
      </c>
      <c r="L158" s="15">
        <f t="shared" si="69"/>
        <v>33.18181818181818</v>
      </c>
      <c r="M158" s="99">
        <v>0</v>
      </c>
      <c r="N158" s="98">
        <v>6</v>
      </c>
      <c r="O158" s="98">
        <v>20</v>
      </c>
      <c r="P158" s="98">
        <v>20</v>
      </c>
      <c r="Q158" s="98">
        <v>20</v>
      </c>
      <c r="R158" s="15">
        <f t="shared" si="70"/>
        <v>66</v>
      </c>
      <c r="S158" s="16">
        <v>0</v>
      </c>
      <c r="T158" s="17">
        <v>219</v>
      </c>
      <c r="U158" s="17">
        <v>657</v>
      </c>
      <c r="V158" s="17">
        <v>657</v>
      </c>
      <c r="W158" s="17">
        <v>657</v>
      </c>
      <c r="X158" s="15">
        <f t="shared" si="71"/>
        <v>2190</v>
      </c>
      <c r="Y158" s="18">
        <f>S158*('Labour cost esc'!J$12-1)</f>
        <v>0</v>
      </c>
      <c r="Z158" s="19">
        <f>T158*('Labour cost esc'!K$12-1)</f>
        <v>1.6767704144540967</v>
      </c>
      <c r="AA158" s="19">
        <f>U158*('Labour cost esc'!L$12-1)</f>
        <v>6.7156259211925491</v>
      </c>
      <c r="AB158" s="19">
        <f>V158*('Labour cost esc'!M$12-1)</f>
        <v>8.4052308641588596</v>
      </c>
      <c r="AC158" s="19">
        <f>W158*('Labour cost esc'!N$12-1)</f>
        <v>10.099136993886074</v>
      </c>
      <c r="AD158" s="15">
        <f t="shared" si="72"/>
        <v>26.896764193691578</v>
      </c>
      <c r="AE158" s="18">
        <f t="shared" si="73"/>
        <v>0</v>
      </c>
      <c r="AF158" s="19">
        <f t="shared" si="74"/>
        <v>220.6767704144541</v>
      </c>
      <c r="AG158" s="19">
        <f t="shared" si="75"/>
        <v>663.71562592119255</v>
      </c>
      <c r="AH158" s="19">
        <f t="shared" si="76"/>
        <v>665.40523086415885</v>
      </c>
      <c r="AI158" s="19">
        <f t="shared" si="77"/>
        <v>667.09913699388608</v>
      </c>
      <c r="AJ158" s="20">
        <f t="shared" si="78"/>
        <v>2216.8967641936915</v>
      </c>
      <c r="AK158" s="98">
        <f t="shared" si="84"/>
        <v>0</v>
      </c>
      <c r="AL158" s="98">
        <f t="shared" si="85"/>
        <v>0</v>
      </c>
      <c r="AM158" s="98">
        <f t="shared" si="86"/>
        <v>0</v>
      </c>
      <c r="AN158" s="98">
        <f t="shared" si="87"/>
        <v>0</v>
      </c>
      <c r="AO158" s="98">
        <f t="shared" si="88"/>
        <v>0</v>
      </c>
      <c r="AP158" s="15">
        <f t="shared" si="79"/>
        <v>0</v>
      </c>
      <c r="AQ158" s="99">
        <v>0</v>
      </c>
      <c r="AR158" s="98">
        <v>0</v>
      </c>
      <c r="AS158" s="98">
        <v>0</v>
      </c>
      <c r="AT158" s="98">
        <v>0</v>
      </c>
      <c r="AU158" s="98">
        <v>0</v>
      </c>
      <c r="AV158" s="15">
        <f t="shared" si="80"/>
        <v>0</v>
      </c>
      <c r="AW158" s="16">
        <v>0</v>
      </c>
      <c r="AX158" s="17">
        <v>0</v>
      </c>
      <c r="AY158" s="17">
        <v>0</v>
      </c>
      <c r="AZ158" s="17">
        <v>0</v>
      </c>
      <c r="BA158" s="17">
        <v>177.489</v>
      </c>
      <c r="BB158" s="15">
        <f t="shared" si="81"/>
        <v>177.489</v>
      </c>
      <c r="BC158" s="16">
        <v>0</v>
      </c>
      <c r="BD158" s="17">
        <v>0</v>
      </c>
      <c r="BE158" s="17">
        <v>0</v>
      </c>
      <c r="BF158" s="17">
        <v>0</v>
      </c>
      <c r="BG158" s="17">
        <v>183.24760197912462</v>
      </c>
      <c r="BH158" s="15">
        <f t="shared" si="82"/>
        <v>183.24760197912462</v>
      </c>
      <c r="BI158" s="16">
        <v>1513.9629706418175</v>
      </c>
      <c r="BJ158" s="17">
        <v>839.96724844372886</v>
      </c>
      <c r="BK158" s="17">
        <v>58.433552837510966</v>
      </c>
      <c r="BL158" s="17">
        <v>0</v>
      </c>
      <c r="BM158" s="17">
        <v>0</v>
      </c>
      <c r="BN158" s="15">
        <f t="shared" si="83"/>
        <v>2412.3637719230574</v>
      </c>
    </row>
    <row r="159" spans="1:66" s="60" customFormat="1" ht="12.75" customHeight="1" x14ac:dyDescent="0.2">
      <c r="A159" s="14" t="s">
        <v>516</v>
      </c>
      <c r="B159" s="14" t="s">
        <v>1068</v>
      </c>
      <c r="C159" s="67" t="s">
        <v>77</v>
      </c>
      <c r="D159" s="14" t="s">
        <v>78</v>
      </c>
      <c r="E159" s="14" t="s">
        <v>79</v>
      </c>
      <c r="F159" s="14" t="s">
        <v>37</v>
      </c>
      <c r="G159" s="98">
        <f t="shared" si="64"/>
        <v>0</v>
      </c>
      <c r="H159" s="98">
        <f t="shared" si="65"/>
        <v>0</v>
      </c>
      <c r="I159" s="98">
        <f t="shared" si="66"/>
        <v>0</v>
      </c>
      <c r="J159" s="98">
        <f t="shared" si="67"/>
        <v>0</v>
      </c>
      <c r="K159" s="98">
        <f t="shared" si="68"/>
        <v>0</v>
      </c>
      <c r="L159" s="15">
        <f t="shared" si="69"/>
        <v>0</v>
      </c>
      <c r="M159" s="99">
        <v>0</v>
      </c>
      <c r="N159" s="98">
        <v>0</v>
      </c>
      <c r="O159" s="98">
        <v>0</v>
      </c>
      <c r="P159" s="98">
        <v>0</v>
      </c>
      <c r="Q159" s="98">
        <v>0</v>
      </c>
      <c r="R159" s="15">
        <f t="shared" si="70"/>
        <v>0</v>
      </c>
      <c r="S159" s="16">
        <v>2579.471</v>
      </c>
      <c r="T159" s="17">
        <v>785.96699999999998</v>
      </c>
      <c r="U159" s="17">
        <v>551.82399999999996</v>
      </c>
      <c r="V159" s="17">
        <v>0</v>
      </c>
      <c r="W159" s="17">
        <v>0</v>
      </c>
      <c r="X159" s="15">
        <f t="shared" si="71"/>
        <v>3917.2620000000002</v>
      </c>
      <c r="Y159" s="18">
        <f>S159*('Labour cost esc'!J$12-1)</f>
        <v>13.149711034870412</v>
      </c>
      <c r="Z159" s="19">
        <f>T159*('Labour cost esc'!K$12-1)</f>
        <v>6.0177452618138947</v>
      </c>
      <c r="AA159" s="19">
        <f>U159*('Labour cost esc'!L$12-1)</f>
        <v>5.6405533612422474</v>
      </c>
      <c r="AB159" s="19">
        <f>V159*('Labour cost esc'!M$12-1)</f>
        <v>0</v>
      </c>
      <c r="AC159" s="19">
        <f>W159*('Labour cost esc'!N$12-1)</f>
        <v>0</v>
      </c>
      <c r="AD159" s="15">
        <f t="shared" si="72"/>
        <v>24.808009657926554</v>
      </c>
      <c r="AE159" s="18">
        <f t="shared" si="73"/>
        <v>2592.6207110348705</v>
      </c>
      <c r="AF159" s="19">
        <f t="shared" si="74"/>
        <v>791.98474526181383</v>
      </c>
      <c r="AG159" s="19">
        <f t="shared" si="75"/>
        <v>557.46455336124222</v>
      </c>
      <c r="AH159" s="19">
        <f t="shared" si="76"/>
        <v>0</v>
      </c>
      <c r="AI159" s="19">
        <f t="shared" si="77"/>
        <v>0</v>
      </c>
      <c r="AJ159" s="20">
        <f t="shared" si="78"/>
        <v>3942.0700096579267</v>
      </c>
      <c r="AK159" s="98">
        <f t="shared" si="84"/>
        <v>0</v>
      </c>
      <c r="AL159" s="98">
        <f t="shared" si="85"/>
        <v>0</v>
      </c>
      <c r="AM159" s="98">
        <f t="shared" si="86"/>
        <v>0</v>
      </c>
      <c r="AN159" s="98">
        <f t="shared" si="87"/>
        <v>0</v>
      </c>
      <c r="AO159" s="98">
        <f t="shared" si="88"/>
        <v>0</v>
      </c>
      <c r="AP159" s="15">
        <f t="shared" si="79"/>
        <v>0</v>
      </c>
      <c r="AQ159" s="99">
        <v>0</v>
      </c>
      <c r="AR159" s="98">
        <v>0</v>
      </c>
      <c r="AS159" s="98">
        <v>0</v>
      </c>
      <c r="AT159" s="98">
        <v>0</v>
      </c>
      <c r="AU159" s="98">
        <v>0</v>
      </c>
      <c r="AV159" s="15">
        <f t="shared" si="80"/>
        <v>0</v>
      </c>
      <c r="AW159" s="16">
        <v>0</v>
      </c>
      <c r="AX159" s="17">
        <v>0</v>
      </c>
      <c r="AY159" s="17">
        <v>0</v>
      </c>
      <c r="AZ159" s="17">
        <v>0</v>
      </c>
      <c r="BA159" s="17">
        <v>150</v>
      </c>
      <c r="BB159" s="15">
        <f t="shared" si="81"/>
        <v>150</v>
      </c>
      <c r="BC159" s="16">
        <v>0</v>
      </c>
      <c r="BD159" s="17">
        <v>0</v>
      </c>
      <c r="BE159" s="17">
        <v>0</v>
      </c>
      <c r="BF159" s="17">
        <v>1220.8292680770771</v>
      </c>
      <c r="BG159" s="17">
        <v>0</v>
      </c>
      <c r="BH159" s="15">
        <f t="shared" si="82"/>
        <v>1220.8292680770771</v>
      </c>
      <c r="BI159" s="16">
        <v>0</v>
      </c>
      <c r="BJ159" s="17">
        <v>0</v>
      </c>
      <c r="BK159" s="17">
        <v>0</v>
      </c>
      <c r="BL159" s="17">
        <v>0</v>
      </c>
      <c r="BM159" s="17">
        <v>0</v>
      </c>
      <c r="BN159" s="15">
        <f t="shared" si="83"/>
        <v>0</v>
      </c>
    </row>
    <row r="160" spans="1:66" s="60" customFormat="1" ht="12.75" customHeight="1" x14ac:dyDescent="0.2">
      <c r="A160" s="14" t="s">
        <v>532</v>
      </c>
      <c r="B160" s="14" t="s">
        <v>1068</v>
      </c>
      <c r="C160" s="67" t="s">
        <v>96</v>
      </c>
      <c r="D160" s="14" t="s">
        <v>78</v>
      </c>
      <c r="E160" s="14" t="s">
        <v>39</v>
      </c>
      <c r="F160" s="14" t="s">
        <v>37</v>
      </c>
      <c r="G160" s="98">
        <f t="shared" si="64"/>
        <v>0</v>
      </c>
      <c r="H160" s="98">
        <f t="shared" si="65"/>
        <v>0</v>
      </c>
      <c r="I160" s="98">
        <f t="shared" si="66"/>
        <v>0</v>
      </c>
      <c r="J160" s="98">
        <f t="shared" si="67"/>
        <v>0</v>
      </c>
      <c r="K160" s="98">
        <f t="shared" si="68"/>
        <v>0</v>
      </c>
      <c r="L160" s="15">
        <f t="shared" si="69"/>
        <v>0</v>
      </c>
      <c r="M160" s="99"/>
      <c r="N160" s="98"/>
      <c r="O160" s="98"/>
      <c r="P160" s="98"/>
      <c r="Q160" s="98"/>
      <c r="R160" s="15">
        <f t="shared" si="70"/>
        <v>0</v>
      </c>
      <c r="S160" s="16">
        <v>0</v>
      </c>
      <c r="T160" s="17">
        <v>0</v>
      </c>
      <c r="U160" s="17">
        <v>0</v>
      </c>
      <c r="V160" s="17">
        <v>0</v>
      </c>
      <c r="W160" s="17">
        <v>88.086600000000004</v>
      </c>
      <c r="X160" s="15">
        <f t="shared" si="71"/>
        <v>88.086600000000004</v>
      </c>
      <c r="Y160" s="18">
        <f>S160*('Labour cost esc'!J$12-1)</f>
        <v>0</v>
      </c>
      <c r="Z160" s="19">
        <f>T160*('Labour cost esc'!K$12-1)</f>
        <v>0</v>
      </c>
      <c r="AA160" s="19">
        <f>U160*('Labour cost esc'!L$12-1)</f>
        <v>0</v>
      </c>
      <c r="AB160" s="19">
        <f>V160*('Labour cost esc'!M$12-1)</f>
        <v>0</v>
      </c>
      <c r="AC160" s="19">
        <f>W160*('Labour cost esc'!N$12-1)</f>
        <v>1.3540314166295966</v>
      </c>
      <c r="AD160" s="15">
        <f t="shared" si="72"/>
        <v>1.3540314166295966</v>
      </c>
      <c r="AE160" s="18">
        <f t="shared" si="73"/>
        <v>0</v>
      </c>
      <c r="AF160" s="19">
        <f t="shared" si="74"/>
        <v>0</v>
      </c>
      <c r="AG160" s="19">
        <f t="shared" si="75"/>
        <v>0</v>
      </c>
      <c r="AH160" s="19">
        <f t="shared" si="76"/>
        <v>0</v>
      </c>
      <c r="AI160" s="19">
        <f t="shared" si="77"/>
        <v>89.4406314166296</v>
      </c>
      <c r="AJ160" s="20">
        <f t="shared" si="78"/>
        <v>89.4406314166296</v>
      </c>
      <c r="AK160" s="98">
        <f t="shared" si="84"/>
        <v>0</v>
      </c>
      <c r="AL160" s="98">
        <f t="shared" si="85"/>
        <v>0</v>
      </c>
      <c r="AM160" s="98">
        <f t="shared" si="86"/>
        <v>0</v>
      </c>
      <c r="AN160" s="98">
        <f t="shared" si="87"/>
        <v>0</v>
      </c>
      <c r="AO160" s="98">
        <f t="shared" si="88"/>
        <v>0</v>
      </c>
      <c r="AP160" s="15">
        <f t="shared" si="79"/>
        <v>0</v>
      </c>
      <c r="AQ160" s="99">
        <v>0</v>
      </c>
      <c r="AR160" s="98">
        <v>0</v>
      </c>
      <c r="AS160" s="98">
        <v>0</v>
      </c>
      <c r="AT160" s="98">
        <v>0</v>
      </c>
      <c r="AU160" s="98">
        <v>0</v>
      </c>
      <c r="AV160" s="15">
        <f t="shared" si="80"/>
        <v>0</v>
      </c>
      <c r="AW160" s="16"/>
      <c r="AX160" s="17"/>
      <c r="AY160" s="17"/>
      <c r="AZ160" s="17"/>
      <c r="BA160" s="17"/>
      <c r="BB160" s="15">
        <f t="shared" si="81"/>
        <v>0</v>
      </c>
      <c r="BC160" s="16"/>
      <c r="BD160" s="17"/>
      <c r="BE160" s="17"/>
      <c r="BF160" s="17"/>
      <c r="BG160" s="17"/>
      <c r="BH160" s="15">
        <f t="shared" si="82"/>
        <v>0</v>
      </c>
      <c r="BI160" s="16"/>
      <c r="BJ160" s="17"/>
      <c r="BK160" s="17"/>
      <c r="BL160" s="17"/>
      <c r="BM160" s="17"/>
      <c r="BN160" s="15">
        <f t="shared" si="83"/>
        <v>0</v>
      </c>
    </row>
    <row r="161" spans="1:66" s="60" customFormat="1" ht="12.75" customHeight="1" x14ac:dyDescent="0.2">
      <c r="A161" s="14" t="s">
        <v>517</v>
      </c>
      <c r="B161" s="14" t="s">
        <v>1068</v>
      </c>
      <c r="C161" s="67" t="s">
        <v>80</v>
      </c>
      <c r="D161" s="14" t="s">
        <v>78</v>
      </c>
      <c r="E161" s="14" t="s">
        <v>39</v>
      </c>
      <c r="F161" s="14" t="s">
        <v>37</v>
      </c>
      <c r="G161" s="98">
        <f t="shared" si="64"/>
        <v>0</v>
      </c>
      <c r="H161" s="98">
        <f t="shared" si="65"/>
        <v>0</v>
      </c>
      <c r="I161" s="98">
        <f t="shared" si="66"/>
        <v>0</v>
      </c>
      <c r="J161" s="98">
        <f t="shared" si="67"/>
        <v>0</v>
      </c>
      <c r="K161" s="98">
        <f t="shared" si="68"/>
        <v>0</v>
      </c>
      <c r="L161" s="15">
        <f t="shared" si="69"/>
        <v>0</v>
      </c>
      <c r="M161" s="99">
        <v>0</v>
      </c>
      <c r="N161" s="98">
        <v>0</v>
      </c>
      <c r="O161" s="98">
        <v>0</v>
      </c>
      <c r="P161" s="98">
        <v>0</v>
      </c>
      <c r="Q161" s="98">
        <v>0</v>
      </c>
      <c r="R161" s="15">
        <f t="shared" si="70"/>
        <v>0</v>
      </c>
      <c r="S161" s="16">
        <v>242.23859999999999</v>
      </c>
      <c r="T161" s="17">
        <v>242.23859999999999</v>
      </c>
      <c r="U161" s="17">
        <v>242.23859999999999</v>
      </c>
      <c r="V161" s="17">
        <v>242.23859999999999</v>
      </c>
      <c r="W161" s="17">
        <v>0</v>
      </c>
      <c r="X161" s="15">
        <f t="shared" si="71"/>
        <v>968.95439999999996</v>
      </c>
      <c r="Y161" s="18">
        <f>S161*('Labour cost esc'!J$12-1)</f>
        <v>1.2348918020367585</v>
      </c>
      <c r="Z161" s="19">
        <f>T161*('Labour cost esc'!K$12-1)</f>
        <v>1.8546964279396354</v>
      </c>
      <c r="AA161" s="19">
        <f>U161*('Labour cost esc'!L$12-1)</f>
        <v>2.4760788756063823</v>
      </c>
      <c r="AB161" s="19">
        <f>V161*('Labour cost esc'!M$12-1)</f>
        <v>3.0990431616600183</v>
      </c>
      <c r="AC161" s="19">
        <f>W161*('Labour cost esc'!N$12-1)</f>
        <v>0</v>
      </c>
      <c r="AD161" s="15">
        <f t="shared" si="72"/>
        <v>8.6647102672427945</v>
      </c>
      <c r="AE161" s="18">
        <f t="shared" si="73"/>
        <v>243.47349180203676</v>
      </c>
      <c r="AF161" s="19">
        <f t="shared" si="74"/>
        <v>244.09329642793963</v>
      </c>
      <c r="AG161" s="19">
        <f t="shared" si="75"/>
        <v>244.71467887560638</v>
      </c>
      <c r="AH161" s="19">
        <f t="shared" si="76"/>
        <v>245.33764316166</v>
      </c>
      <c r="AI161" s="19">
        <f t="shared" si="77"/>
        <v>0</v>
      </c>
      <c r="AJ161" s="20">
        <f t="shared" si="78"/>
        <v>977.61911026724283</v>
      </c>
      <c r="AK161" s="98">
        <f t="shared" si="84"/>
        <v>0</v>
      </c>
      <c r="AL161" s="98">
        <f t="shared" si="85"/>
        <v>0</v>
      </c>
      <c r="AM161" s="98">
        <f t="shared" si="86"/>
        <v>0</v>
      </c>
      <c r="AN161" s="98">
        <f t="shared" si="87"/>
        <v>0</v>
      </c>
      <c r="AO161" s="98">
        <f t="shared" si="88"/>
        <v>0</v>
      </c>
      <c r="AP161" s="15">
        <f t="shared" si="79"/>
        <v>0</v>
      </c>
      <c r="AQ161" s="99">
        <v>0</v>
      </c>
      <c r="AR161" s="98">
        <v>0</v>
      </c>
      <c r="AS161" s="98">
        <v>0</v>
      </c>
      <c r="AT161" s="98">
        <v>0</v>
      </c>
      <c r="AU161" s="98">
        <v>0</v>
      </c>
      <c r="AV161" s="15">
        <f t="shared" si="80"/>
        <v>0</v>
      </c>
      <c r="AW161" s="16">
        <v>0</v>
      </c>
      <c r="AX161" s="17">
        <v>0</v>
      </c>
      <c r="AY161" s="17">
        <v>22.798150919999998</v>
      </c>
      <c r="AZ161" s="17">
        <v>0</v>
      </c>
      <c r="BA161" s="17">
        <v>0</v>
      </c>
      <c r="BB161" s="15">
        <f t="shared" si="81"/>
        <v>22.798150919999998</v>
      </c>
      <c r="BC161" s="16">
        <v>0</v>
      </c>
      <c r="BD161" s="17">
        <v>0</v>
      </c>
      <c r="BE161" s="17">
        <v>0</v>
      </c>
      <c r="BF161" s="17">
        <v>0</v>
      </c>
      <c r="BG161" s="17">
        <v>0</v>
      </c>
      <c r="BH161" s="15">
        <f t="shared" si="82"/>
        <v>0</v>
      </c>
      <c r="BI161" s="16">
        <v>0</v>
      </c>
      <c r="BJ161" s="17">
        <v>0</v>
      </c>
      <c r="BK161" s="17">
        <v>0</v>
      </c>
      <c r="BL161" s="17">
        <v>0</v>
      </c>
      <c r="BM161" s="17">
        <v>0</v>
      </c>
      <c r="BN161" s="15">
        <f t="shared" si="83"/>
        <v>0</v>
      </c>
    </row>
    <row r="162" spans="1:66" s="60" customFormat="1" ht="12.75" customHeight="1" x14ac:dyDescent="0.2">
      <c r="A162" s="14" t="s">
        <v>518</v>
      </c>
      <c r="B162" s="14" t="s">
        <v>1068</v>
      </c>
      <c r="C162" s="67" t="s">
        <v>81</v>
      </c>
      <c r="D162" s="14" t="s">
        <v>78</v>
      </c>
      <c r="E162" s="14" t="s">
        <v>39</v>
      </c>
      <c r="F162" s="14" t="s">
        <v>37</v>
      </c>
      <c r="G162" s="98">
        <f t="shared" si="64"/>
        <v>0</v>
      </c>
      <c r="H162" s="98">
        <f t="shared" si="65"/>
        <v>0</v>
      </c>
      <c r="I162" s="98">
        <f t="shared" si="66"/>
        <v>0</v>
      </c>
      <c r="J162" s="98">
        <f t="shared" si="67"/>
        <v>0</v>
      </c>
      <c r="K162" s="98">
        <f t="shared" si="68"/>
        <v>0</v>
      </c>
      <c r="L162" s="15">
        <f t="shared" si="69"/>
        <v>0</v>
      </c>
      <c r="M162" s="99">
        <v>0</v>
      </c>
      <c r="N162" s="98">
        <v>0</v>
      </c>
      <c r="O162" s="98">
        <v>0</v>
      </c>
      <c r="P162" s="98">
        <v>0</v>
      </c>
      <c r="Q162" s="98">
        <v>0</v>
      </c>
      <c r="R162" s="15">
        <f t="shared" si="70"/>
        <v>0</v>
      </c>
      <c r="S162" s="16">
        <v>0</v>
      </c>
      <c r="T162" s="17">
        <v>0</v>
      </c>
      <c r="U162" s="17">
        <v>178.92540000000002</v>
      </c>
      <c r="V162" s="17">
        <v>0</v>
      </c>
      <c r="W162" s="17">
        <v>178.92540000000002</v>
      </c>
      <c r="X162" s="15">
        <f t="shared" si="71"/>
        <v>357.85080000000005</v>
      </c>
      <c r="Y162" s="18">
        <f>S162*('Labour cost esc'!J$12-1)</f>
        <v>0</v>
      </c>
      <c r="Z162" s="19">
        <f>T162*('Labour cost esc'!K$12-1)</f>
        <v>0</v>
      </c>
      <c r="AA162" s="19">
        <f>U162*('Labour cost esc'!L$12-1)</f>
        <v>1.8289133245049398</v>
      </c>
      <c r="AB162" s="19">
        <f>V162*('Labour cost esc'!M$12-1)</f>
        <v>0</v>
      </c>
      <c r="AC162" s="19">
        <f>W162*('Labour cost esc'!N$12-1)</f>
        <v>2.7503685331596093</v>
      </c>
      <c r="AD162" s="15">
        <f t="shared" si="72"/>
        <v>4.5792818576645491</v>
      </c>
      <c r="AE162" s="18">
        <f t="shared" si="73"/>
        <v>0</v>
      </c>
      <c r="AF162" s="19">
        <f t="shared" si="74"/>
        <v>0</v>
      </c>
      <c r="AG162" s="19">
        <f t="shared" si="75"/>
        <v>180.75431332450498</v>
      </c>
      <c r="AH162" s="19">
        <f t="shared" si="76"/>
        <v>0</v>
      </c>
      <c r="AI162" s="19">
        <f t="shared" si="77"/>
        <v>181.67576853315964</v>
      </c>
      <c r="AJ162" s="20">
        <f t="shared" si="78"/>
        <v>362.43008185766462</v>
      </c>
      <c r="AK162" s="98">
        <f t="shared" si="84"/>
        <v>0</v>
      </c>
      <c r="AL162" s="98">
        <f t="shared" si="85"/>
        <v>0</v>
      </c>
      <c r="AM162" s="98">
        <f t="shared" si="86"/>
        <v>0</v>
      </c>
      <c r="AN162" s="98">
        <f t="shared" si="87"/>
        <v>0</v>
      </c>
      <c r="AO162" s="98">
        <f t="shared" si="88"/>
        <v>0</v>
      </c>
      <c r="AP162" s="15">
        <f t="shared" si="79"/>
        <v>0</v>
      </c>
      <c r="AQ162" s="99">
        <v>0</v>
      </c>
      <c r="AR162" s="98">
        <v>0</v>
      </c>
      <c r="AS162" s="98">
        <v>0</v>
      </c>
      <c r="AT162" s="98">
        <v>0</v>
      </c>
      <c r="AU162" s="98">
        <v>0</v>
      </c>
      <c r="AV162" s="15">
        <f t="shared" si="80"/>
        <v>0</v>
      </c>
      <c r="AW162" s="16">
        <v>0</v>
      </c>
      <c r="AX162" s="17">
        <v>0</v>
      </c>
      <c r="AY162" s="17">
        <v>0</v>
      </c>
      <c r="AZ162" s="17">
        <v>0</v>
      </c>
      <c r="BA162" s="17">
        <v>0</v>
      </c>
      <c r="BB162" s="15">
        <f t="shared" si="81"/>
        <v>0</v>
      </c>
      <c r="BC162" s="16">
        <v>0</v>
      </c>
      <c r="BD162" s="17">
        <v>0</v>
      </c>
      <c r="BE162" s="17">
        <v>0</v>
      </c>
      <c r="BF162" s="17">
        <v>0</v>
      </c>
      <c r="BG162" s="17">
        <v>0</v>
      </c>
      <c r="BH162" s="15">
        <f t="shared" si="82"/>
        <v>0</v>
      </c>
      <c r="BI162" s="16">
        <v>0</v>
      </c>
      <c r="BJ162" s="17">
        <v>0</v>
      </c>
      <c r="BK162" s="17">
        <v>0</v>
      </c>
      <c r="BL162" s="17">
        <v>0</v>
      </c>
      <c r="BM162" s="17">
        <v>0</v>
      </c>
      <c r="BN162" s="15">
        <f t="shared" si="83"/>
        <v>0</v>
      </c>
    </row>
    <row r="163" spans="1:66" s="60" customFormat="1" ht="12.75" customHeight="1" x14ac:dyDescent="0.2">
      <c r="A163" s="14" t="s">
        <v>524</v>
      </c>
      <c r="B163" s="14" t="s">
        <v>1068</v>
      </c>
      <c r="C163" s="67" t="s">
        <v>87</v>
      </c>
      <c r="D163" s="14" t="s">
        <v>78</v>
      </c>
      <c r="E163" s="14" t="s">
        <v>39</v>
      </c>
      <c r="F163" s="14" t="s">
        <v>48</v>
      </c>
      <c r="G163" s="98">
        <f t="shared" si="64"/>
        <v>0</v>
      </c>
      <c r="H163" s="98">
        <f t="shared" si="65"/>
        <v>0</v>
      </c>
      <c r="I163" s="98">
        <f t="shared" si="66"/>
        <v>0</v>
      </c>
      <c r="J163" s="98">
        <f t="shared" si="67"/>
        <v>0</v>
      </c>
      <c r="K163" s="98">
        <f t="shared" si="68"/>
        <v>0</v>
      </c>
      <c r="L163" s="15">
        <f t="shared" si="69"/>
        <v>0</v>
      </c>
      <c r="M163" s="99">
        <v>0</v>
      </c>
      <c r="N163" s="98">
        <v>0</v>
      </c>
      <c r="O163" s="98">
        <v>0</v>
      </c>
      <c r="P163" s="98">
        <v>0</v>
      </c>
      <c r="Q163" s="98">
        <v>0</v>
      </c>
      <c r="R163" s="15">
        <f t="shared" si="70"/>
        <v>0</v>
      </c>
      <c r="S163" s="16">
        <v>265.5</v>
      </c>
      <c r="T163" s="17">
        <v>265.5</v>
      </c>
      <c r="U163" s="17">
        <v>265.5</v>
      </c>
      <c r="V163" s="17">
        <v>265.5</v>
      </c>
      <c r="W163" s="17">
        <v>265.5</v>
      </c>
      <c r="X163" s="15">
        <f t="shared" si="71"/>
        <v>1327.5</v>
      </c>
      <c r="Y163" s="18">
        <f>S163*('Labour cost esc'!J$12-1)</f>
        <v>1.35347452239552</v>
      </c>
      <c r="Z163" s="19">
        <f>T163*('Labour cost esc'!K$12-1)</f>
        <v>2.0327970093039394</v>
      </c>
      <c r="AA163" s="19">
        <f>U163*('Labour cost esc'!L$12-1)</f>
        <v>2.7138488311668518</v>
      </c>
      <c r="AB163" s="19">
        <f>V163*('Labour cost esc'!M$12-1)</f>
        <v>3.3966343903107719</v>
      </c>
      <c r="AC163" s="19">
        <f>W163*('Labour cost esc'!N$12-1)</f>
        <v>4.0811581002690289</v>
      </c>
      <c r="AD163" s="15">
        <f t="shared" si="72"/>
        <v>13.577912853446112</v>
      </c>
      <c r="AE163" s="18">
        <f t="shared" si="73"/>
        <v>266.85347452239552</v>
      </c>
      <c r="AF163" s="19">
        <f t="shared" si="74"/>
        <v>267.53279700930392</v>
      </c>
      <c r="AG163" s="19">
        <f t="shared" si="75"/>
        <v>268.21384883116684</v>
      </c>
      <c r="AH163" s="19">
        <f t="shared" si="76"/>
        <v>268.89663439031079</v>
      </c>
      <c r="AI163" s="19">
        <f t="shared" si="77"/>
        <v>269.58115810026902</v>
      </c>
      <c r="AJ163" s="20">
        <f t="shared" si="78"/>
        <v>1341.0779128534462</v>
      </c>
      <c r="AK163" s="98">
        <f t="shared" si="84"/>
        <v>0</v>
      </c>
      <c r="AL163" s="98">
        <f t="shared" si="85"/>
        <v>0</v>
      </c>
      <c r="AM163" s="98">
        <f t="shared" si="86"/>
        <v>0</v>
      </c>
      <c r="AN163" s="98">
        <f t="shared" si="87"/>
        <v>0</v>
      </c>
      <c r="AO163" s="98">
        <f t="shared" si="88"/>
        <v>0</v>
      </c>
      <c r="AP163" s="15">
        <f t="shared" si="79"/>
        <v>0</v>
      </c>
      <c r="AQ163" s="99">
        <v>0</v>
      </c>
      <c r="AR163" s="98">
        <v>0</v>
      </c>
      <c r="AS163" s="98">
        <v>0</v>
      </c>
      <c r="AT163" s="98">
        <v>0</v>
      </c>
      <c r="AU163" s="98">
        <v>0</v>
      </c>
      <c r="AV163" s="15">
        <f t="shared" si="80"/>
        <v>0</v>
      </c>
      <c r="AW163" s="16">
        <v>0</v>
      </c>
      <c r="AX163" s="17">
        <v>0</v>
      </c>
      <c r="AY163" s="17">
        <v>64.678434660000008</v>
      </c>
      <c r="AZ163" s="17">
        <v>-1.1200000000000001</v>
      </c>
      <c r="BA163" s="17">
        <v>0</v>
      </c>
      <c r="BB163" s="15">
        <f t="shared" si="81"/>
        <v>63.55843466000001</v>
      </c>
      <c r="BC163" s="16">
        <v>0</v>
      </c>
      <c r="BD163" s="17">
        <v>0</v>
      </c>
      <c r="BE163" s="17">
        <v>60.90585514288307</v>
      </c>
      <c r="BF163" s="17">
        <v>0</v>
      </c>
      <c r="BG163" s="17">
        <v>0</v>
      </c>
      <c r="BH163" s="15">
        <f t="shared" si="82"/>
        <v>60.90585514288307</v>
      </c>
      <c r="BI163" s="16">
        <v>0</v>
      </c>
      <c r="BJ163" s="17">
        <v>0</v>
      </c>
      <c r="BK163" s="17">
        <v>0</v>
      </c>
      <c r="BL163" s="17">
        <v>0</v>
      </c>
      <c r="BM163" s="17">
        <v>0</v>
      </c>
      <c r="BN163" s="15">
        <f t="shared" si="83"/>
        <v>0</v>
      </c>
    </row>
    <row r="164" spans="1:66" s="60" customFormat="1" ht="12.75" customHeight="1" x14ac:dyDescent="0.2">
      <c r="A164" s="14" t="s">
        <v>528</v>
      </c>
      <c r="B164" s="14" t="s">
        <v>1068</v>
      </c>
      <c r="C164" s="67" t="s">
        <v>92</v>
      </c>
      <c r="D164" s="14" t="s">
        <v>78</v>
      </c>
      <c r="E164" s="14" t="s">
        <v>39</v>
      </c>
      <c r="F164" s="14" t="s">
        <v>37</v>
      </c>
      <c r="G164" s="98">
        <f t="shared" si="64"/>
        <v>0</v>
      </c>
      <c r="H164" s="98">
        <f t="shared" si="65"/>
        <v>0</v>
      </c>
      <c r="I164" s="98">
        <f t="shared" si="66"/>
        <v>0</v>
      </c>
      <c r="J164" s="98">
        <f t="shared" si="67"/>
        <v>0</v>
      </c>
      <c r="K164" s="98">
        <f t="shared" si="68"/>
        <v>0</v>
      </c>
      <c r="L164" s="15">
        <f t="shared" si="69"/>
        <v>0</v>
      </c>
      <c r="M164" s="99"/>
      <c r="N164" s="98"/>
      <c r="O164" s="98"/>
      <c r="P164" s="98"/>
      <c r="Q164" s="98"/>
      <c r="R164" s="15">
        <f t="shared" si="70"/>
        <v>0</v>
      </c>
      <c r="S164" s="16">
        <v>0</v>
      </c>
      <c r="T164" s="17">
        <v>0</v>
      </c>
      <c r="U164" s="17">
        <v>0</v>
      </c>
      <c r="V164" s="17">
        <v>429.42240000000004</v>
      </c>
      <c r="W164" s="17">
        <v>0</v>
      </c>
      <c r="X164" s="15">
        <f t="shared" si="71"/>
        <v>429.42240000000004</v>
      </c>
      <c r="Y164" s="18">
        <f>S164*('Labour cost esc'!J$12-1)</f>
        <v>0</v>
      </c>
      <c r="Z164" s="19">
        <f>T164*('Labour cost esc'!K$12-1)</f>
        <v>0</v>
      </c>
      <c r="AA164" s="19">
        <f>U164*('Labour cost esc'!L$12-1)</f>
        <v>0</v>
      </c>
      <c r="AB164" s="19">
        <f>V164*('Labour cost esc'!M$12-1)</f>
        <v>5.4937510049332898</v>
      </c>
      <c r="AC164" s="19">
        <f>W164*('Labour cost esc'!N$12-1)</f>
        <v>0</v>
      </c>
      <c r="AD164" s="15">
        <f t="shared" si="72"/>
        <v>5.4937510049332898</v>
      </c>
      <c r="AE164" s="18">
        <f t="shared" si="73"/>
        <v>0</v>
      </c>
      <c r="AF164" s="19">
        <f t="shared" si="74"/>
        <v>0</v>
      </c>
      <c r="AG164" s="19">
        <f t="shared" si="75"/>
        <v>0</v>
      </c>
      <c r="AH164" s="19">
        <f t="shared" si="76"/>
        <v>434.91615100493334</v>
      </c>
      <c r="AI164" s="19">
        <f t="shared" si="77"/>
        <v>0</v>
      </c>
      <c r="AJ164" s="20">
        <f t="shared" si="78"/>
        <v>434.91615100493334</v>
      </c>
      <c r="AK164" s="98">
        <f t="shared" si="84"/>
        <v>0</v>
      </c>
      <c r="AL164" s="98">
        <f t="shared" si="85"/>
        <v>0</v>
      </c>
      <c r="AM164" s="98">
        <f t="shared" si="86"/>
        <v>0</v>
      </c>
      <c r="AN164" s="98">
        <f t="shared" si="87"/>
        <v>0</v>
      </c>
      <c r="AO164" s="98">
        <f t="shared" si="88"/>
        <v>0</v>
      </c>
      <c r="AP164" s="15">
        <f t="shared" si="79"/>
        <v>0</v>
      </c>
      <c r="AQ164" s="99">
        <v>0</v>
      </c>
      <c r="AR164" s="98">
        <v>0</v>
      </c>
      <c r="AS164" s="98">
        <v>0</v>
      </c>
      <c r="AT164" s="98">
        <v>0</v>
      </c>
      <c r="AU164" s="98">
        <v>0</v>
      </c>
      <c r="AV164" s="15">
        <f t="shared" si="80"/>
        <v>0</v>
      </c>
      <c r="AW164" s="16"/>
      <c r="AX164" s="17"/>
      <c r="AY164" s="17"/>
      <c r="AZ164" s="17"/>
      <c r="BA164" s="17"/>
      <c r="BB164" s="15">
        <f t="shared" si="81"/>
        <v>0</v>
      </c>
      <c r="BC164" s="16"/>
      <c r="BD164" s="17"/>
      <c r="BE164" s="17"/>
      <c r="BF164" s="17"/>
      <c r="BG164" s="17"/>
      <c r="BH164" s="15">
        <f t="shared" si="82"/>
        <v>0</v>
      </c>
      <c r="BI164" s="16"/>
      <c r="BJ164" s="17"/>
      <c r="BK164" s="17"/>
      <c r="BL164" s="17"/>
      <c r="BM164" s="17"/>
      <c r="BN164" s="15">
        <f t="shared" si="83"/>
        <v>0</v>
      </c>
    </row>
    <row r="165" spans="1:66" s="60" customFormat="1" ht="12.75" customHeight="1" x14ac:dyDescent="0.2">
      <c r="A165" s="14" t="s">
        <v>529</v>
      </c>
      <c r="B165" s="14" t="s">
        <v>1068</v>
      </c>
      <c r="C165" s="67" t="s">
        <v>93</v>
      </c>
      <c r="D165" s="14" t="s">
        <v>78</v>
      </c>
      <c r="E165" s="14" t="s">
        <v>39</v>
      </c>
      <c r="F165" s="14" t="s">
        <v>37</v>
      </c>
      <c r="G165" s="98">
        <f t="shared" si="64"/>
        <v>0</v>
      </c>
      <c r="H165" s="98">
        <f t="shared" si="65"/>
        <v>0</v>
      </c>
      <c r="I165" s="98">
        <f t="shared" si="66"/>
        <v>0</v>
      </c>
      <c r="J165" s="98">
        <f t="shared" si="67"/>
        <v>0</v>
      </c>
      <c r="K165" s="98">
        <f t="shared" si="68"/>
        <v>0</v>
      </c>
      <c r="L165" s="15">
        <f t="shared" si="69"/>
        <v>0</v>
      </c>
      <c r="M165" s="99"/>
      <c r="N165" s="98"/>
      <c r="O165" s="98"/>
      <c r="P165" s="98"/>
      <c r="Q165" s="98"/>
      <c r="R165" s="15">
        <f t="shared" si="70"/>
        <v>0</v>
      </c>
      <c r="S165" s="16">
        <v>25.2423</v>
      </c>
      <c r="T165" s="17">
        <v>25.2423</v>
      </c>
      <c r="U165" s="17">
        <v>25.2423</v>
      </c>
      <c r="V165" s="17">
        <v>25.2423</v>
      </c>
      <c r="W165" s="17">
        <v>25.2423</v>
      </c>
      <c r="X165" s="15">
        <f t="shared" si="71"/>
        <v>126.2115</v>
      </c>
      <c r="Y165" s="18">
        <f>S165*('Labour cost esc'!J$12-1)</f>
        <v>0.1286810167106005</v>
      </c>
      <c r="Z165" s="19">
        <f>T165*('Labour cost esc'!K$12-1)</f>
        <v>0.19326731430490707</v>
      </c>
      <c r="AA165" s="19">
        <f>U165*('Labour cost esc'!L$12-1)</f>
        <v>0.25801802768724302</v>
      </c>
      <c r="AB165" s="19">
        <f>V165*('Labour cost esc'!M$12-1)</f>
        <v>0.32293357540693635</v>
      </c>
      <c r="AC165" s="19">
        <f>W165*('Labour cost esc'!N$12-1)</f>
        <v>0.38801437707879821</v>
      </c>
      <c r="AD165" s="15">
        <f t="shared" si="72"/>
        <v>1.2909143111884851</v>
      </c>
      <c r="AE165" s="18">
        <f t="shared" si="73"/>
        <v>25.370981016710601</v>
      </c>
      <c r="AF165" s="19">
        <f t="shared" si="74"/>
        <v>25.435567314304908</v>
      </c>
      <c r="AG165" s="19">
        <f t="shared" si="75"/>
        <v>25.500318027687243</v>
      </c>
      <c r="AH165" s="19">
        <f t="shared" si="76"/>
        <v>25.565233575406936</v>
      </c>
      <c r="AI165" s="19">
        <f t="shared" si="77"/>
        <v>25.630314377078797</v>
      </c>
      <c r="AJ165" s="20">
        <f t="shared" si="78"/>
        <v>127.50241431118849</v>
      </c>
      <c r="AK165" s="98">
        <f t="shared" si="84"/>
        <v>0</v>
      </c>
      <c r="AL165" s="98">
        <f t="shared" si="85"/>
        <v>0</v>
      </c>
      <c r="AM165" s="98">
        <f t="shared" si="86"/>
        <v>0</v>
      </c>
      <c r="AN165" s="98">
        <f t="shared" si="87"/>
        <v>0</v>
      </c>
      <c r="AO165" s="98">
        <f t="shared" si="88"/>
        <v>0</v>
      </c>
      <c r="AP165" s="15">
        <f t="shared" si="79"/>
        <v>0</v>
      </c>
      <c r="AQ165" s="99">
        <v>0</v>
      </c>
      <c r="AR165" s="98">
        <v>0</v>
      </c>
      <c r="AS165" s="98">
        <v>0</v>
      </c>
      <c r="AT165" s="98">
        <v>0</v>
      </c>
      <c r="AU165" s="98">
        <v>0</v>
      </c>
      <c r="AV165" s="15">
        <f t="shared" si="80"/>
        <v>0</v>
      </c>
      <c r="AW165" s="16"/>
      <c r="AX165" s="17"/>
      <c r="AY165" s="17"/>
      <c r="AZ165" s="17"/>
      <c r="BA165" s="17"/>
      <c r="BB165" s="15">
        <f t="shared" si="81"/>
        <v>0</v>
      </c>
      <c r="BC165" s="16"/>
      <c r="BD165" s="17"/>
      <c r="BE165" s="17"/>
      <c r="BF165" s="17"/>
      <c r="BG165" s="17"/>
      <c r="BH165" s="15">
        <f t="shared" si="82"/>
        <v>0</v>
      </c>
      <c r="BI165" s="16"/>
      <c r="BJ165" s="17"/>
      <c r="BK165" s="17"/>
      <c r="BL165" s="17"/>
      <c r="BM165" s="17"/>
      <c r="BN165" s="15">
        <f t="shared" si="83"/>
        <v>0</v>
      </c>
    </row>
    <row r="166" spans="1:66" s="60" customFormat="1" ht="12.75" customHeight="1" x14ac:dyDescent="0.2">
      <c r="A166" s="14" t="s">
        <v>530</v>
      </c>
      <c r="B166" s="14" t="s">
        <v>1068</v>
      </c>
      <c r="C166" s="67" t="s">
        <v>94</v>
      </c>
      <c r="D166" s="14" t="s">
        <v>78</v>
      </c>
      <c r="E166" s="14" t="s">
        <v>39</v>
      </c>
      <c r="F166" s="14" t="s">
        <v>37</v>
      </c>
      <c r="G166" s="98">
        <f t="shared" si="64"/>
        <v>0</v>
      </c>
      <c r="H166" s="98">
        <f t="shared" si="65"/>
        <v>0</v>
      </c>
      <c r="I166" s="98">
        <f t="shared" si="66"/>
        <v>0</v>
      </c>
      <c r="J166" s="98">
        <f t="shared" si="67"/>
        <v>0</v>
      </c>
      <c r="K166" s="98">
        <f t="shared" si="68"/>
        <v>0</v>
      </c>
      <c r="L166" s="15">
        <f t="shared" si="69"/>
        <v>0</v>
      </c>
      <c r="M166" s="99"/>
      <c r="N166" s="98"/>
      <c r="O166" s="98"/>
      <c r="P166" s="98"/>
      <c r="Q166" s="98"/>
      <c r="R166" s="15">
        <f t="shared" si="70"/>
        <v>0</v>
      </c>
      <c r="S166" s="16">
        <v>0</v>
      </c>
      <c r="T166" s="17">
        <v>0</v>
      </c>
      <c r="U166" s="17">
        <v>302.7978</v>
      </c>
      <c r="V166" s="17">
        <v>0</v>
      </c>
      <c r="W166" s="17">
        <v>0</v>
      </c>
      <c r="X166" s="15">
        <f t="shared" si="71"/>
        <v>302.7978</v>
      </c>
      <c r="Y166" s="18">
        <f>S166*('Labour cost esc'!J$12-1)</f>
        <v>0</v>
      </c>
      <c r="Z166" s="19">
        <f>T166*('Labour cost esc'!K$12-1)</f>
        <v>0</v>
      </c>
      <c r="AA166" s="19">
        <f>U166*('Labour cost esc'!L$12-1)</f>
        <v>3.0950939947641967</v>
      </c>
      <c r="AB166" s="19">
        <f>V166*('Labour cost esc'!M$12-1)</f>
        <v>0</v>
      </c>
      <c r="AC166" s="19">
        <f>W166*('Labour cost esc'!N$12-1)</f>
        <v>0</v>
      </c>
      <c r="AD166" s="15">
        <f t="shared" si="72"/>
        <v>3.0950939947641967</v>
      </c>
      <c r="AE166" s="18">
        <f t="shared" si="73"/>
        <v>0</v>
      </c>
      <c r="AF166" s="19">
        <f t="shared" si="74"/>
        <v>0</v>
      </c>
      <c r="AG166" s="19">
        <f t="shared" si="75"/>
        <v>305.89289399476417</v>
      </c>
      <c r="AH166" s="19">
        <f t="shared" si="76"/>
        <v>0</v>
      </c>
      <c r="AI166" s="19">
        <f t="shared" si="77"/>
        <v>0</v>
      </c>
      <c r="AJ166" s="20">
        <f t="shared" si="78"/>
        <v>305.89289399476417</v>
      </c>
      <c r="AK166" s="98">
        <f t="shared" si="84"/>
        <v>0</v>
      </c>
      <c r="AL166" s="98">
        <f t="shared" si="85"/>
        <v>0</v>
      </c>
      <c r="AM166" s="98">
        <f t="shared" si="86"/>
        <v>0</v>
      </c>
      <c r="AN166" s="98">
        <f t="shared" si="87"/>
        <v>0</v>
      </c>
      <c r="AO166" s="98">
        <f t="shared" si="88"/>
        <v>0</v>
      </c>
      <c r="AP166" s="15">
        <f t="shared" si="79"/>
        <v>0</v>
      </c>
      <c r="AQ166" s="99">
        <v>0</v>
      </c>
      <c r="AR166" s="98">
        <v>0</v>
      </c>
      <c r="AS166" s="98">
        <v>0</v>
      </c>
      <c r="AT166" s="98">
        <v>0</v>
      </c>
      <c r="AU166" s="98">
        <v>0</v>
      </c>
      <c r="AV166" s="15">
        <f t="shared" si="80"/>
        <v>0</v>
      </c>
      <c r="AW166" s="16"/>
      <c r="AX166" s="17"/>
      <c r="AY166" s="17"/>
      <c r="AZ166" s="17"/>
      <c r="BA166" s="17"/>
      <c r="BB166" s="15">
        <f t="shared" si="81"/>
        <v>0</v>
      </c>
      <c r="BC166" s="16"/>
      <c r="BD166" s="17"/>
      <c r="BE166" s="17"/>
      <c r="BF166" s="17"/>
      <c r="BG166" s="17"/>
      <c r="BH166" s="15">
        <f t="shared" si="82"/>
        <v>0</v>
      </c>
      <c r="BI166" s="16"/>
      <c r="BJ166" s="17"/>
      <c r="BK166" s="17"/>
      <c r="BL166" s="17"/>
      <c r="BM166" s="17"/>
      <c r="BN166" s="15">
        <f t="shared" si="83"/>
        <v>0</v>
      </c>
    </row>
    <row r="167" spans="1:66" s="60" customFormat="1" ht="12.75" customHeight="1" x14ac:dyDescent="0.2">
      <c r="A167" s="14" t="s">
        <v>531</v>
      </c>
      <c r="B167" s="14" t="s">
        <v>1068</v>
      </c>
      <c r="C167" s="67" t="s">
        <v>95</v>
      </c>
      <c r="D167" s="14" t="s">
        <v>78</v>
      </c>
      <c r="E167" s="14" t="s">
        <v>39</v>
      </c>
      <c r="F167" s="14" t="s">
        <v>37</v>
      </c>
      <c r="G167" s="98">
        <f t="shared" si="64"/>
        <v>0</v>
      </c>
      <c r="H167" s="98">
        <f t="shared" si="65"/>
        <v>0</v>
      </c>
      <c r="I167" s="98">
        <f t="shared" si="66"/>
        <v>0</v>
      </c>
      <c r="J167" s="98">
        <f t="shared" si="67"/>
        <v>0</v>
      </c>
      <c r="K167" s="98">
        <f t="shared" si="68"/>
        <v>0</v>
      </c>
      <c r="L167" s="15">
        <f t="shared" si="69"/>
        <v>0</v>
      </c>
      <c r="M167" s="99"/>
      <c r="N167" s="98"/>
      <c r="O167" s="98"/>
      <c r="P167" s="98"/>
      <c r="Q167" s="98"/>
      <c r="R167" s="15">
        <f t="shared" si="70"/>
        <v>0</v>
      </c>
      <c r="S167" s="16">
        <v>247.74390000000002</v>
      </c>
      <c r="T167" s="17">
        <v>247.74390000000002</v>
      </c>
      <c r="U167" s="17">
        <v>0</v>
      </c>
      <c r="V167" s="17">
        <v>0</v>
      </c>
      <c r="W167" s="17">
        <v>0</v>
      </c>
      <c r="X167" s="15">
        <f t="shared" si="71"/>
        <v>495.48780000000005</v>
      </c>
      <c r="Y167" s="18">
        <f>S167*('Labour cost esc'!J$12-1)</f>
        <v>1.2629568991672449</v>
      </c>
      <c r="Z167" s="19">
        <f>T167*('Labour cost esc'!K$12-1)</f>
        <v>1.8968476798240836</v>
      </c>
      <c r="AA167" s="19">
        <f>U167*('Labour cost esc'!L$12-1)</f>
        <v>0</v>
      </c>
      <c r="AB167" s="19">
        <f>V167*('Labour cost esc'!M$12-1)</f>
        <v>0</v>
      </c>
      <c r="AC167" s="19">
        <f>W167*('Labour cost esc'!N$12-1)</f>
        <v>0</v>
      </c>
      <c r="AD167" s="15">
        <f t="shared" si="72"/>
        <v>3.1598045789913285</v>
      </c>
      <c r="AE167" s="18">
        <f t="shared" si="73"/>
        <v>249.00685689916727</v>
      </c>
      <c r="AF167" s="19">
        <f t="shared" si="74"/>
        <v>249.6407476798241</v>
      </c>
      <c r="AG167" s="19">
        <f t="shared" si="75"/>
        <v>0</v>
      </c>
      <c r="AH167" s="19">
        <f t="shared" si="76"/>
        <v>0</v>
      </c>
      <c r="AI167" s="19">
        <f t="shared" si="77"/>
        <v>0</v>
      </c>
      <c r="AJ167" s="20">
        <f t="shared" si="78"/>
        <v>498.64760457899138</v>
      </c>
      <c r="AK167" s="98">
        <f t="shared" si="84"/>
        <v>0</v>
      </c>
      <c r="AL167" s="98">
        <f t="shared" si="85"/>
        <v>0</v>
      </c>
      <c r="AM167" s="98">
        <f t="shared" si="86"/>
        <v>0</v>
      </c>
      <c r="AN167" s="98">
        <f t="shared" si="87"/>
        <v>0</v>
      </c>
      <c r="AO167" s="98">
        <f t="shared" si="88"/>
        <v>0</v>
      </c>
      <c r="AP167" s="15">
        <f t="shared" si="79"/>
        <v>0</v>
      </c>
      <c r="AQ167" s="99">
        <v>0</v>
      </c>
      <c r="AR167" s="98">
        <v>0</v>
      </c>
      <c r="AS167" s="98">
        <v>0</v>
      </c>
      <c r="AT167" s="98">
        <v>0</v>
      </c>
      <c r="AU167" s="98">
        <v>0</v>
      </c>
      <c r="AV167" s="15">
        <f t="shared" si="80"/>
        <v>0</v>
      </c>
      <c r="AW167" s="16"/>
      <c r="AX167" s="17"/>
      <c r="AY167" s="17"/>
      <c r="AZ167" s="17"/>
      <c r="BA167" s="17"/>
      <c r="BB167" s="15">
        <f t="shared" si="81"/>
        <v>0</v>
      </c>
      <c r="BC167" s="16"/>
      <c r="BD167" s="17"/>
      <c r="BE167" s="17"/>
      <c r="BF167" s="17"/>
      <c r="BG167" s="17"/>
      <c r="BH167" s="15">
        <f t="shared" si="82"/>
        <v>0</v>
      </c>
      <c r="BI167" s="16"/>
      <c r="BJ167" s="17"/>
      <c r="BK167" s="17"/>
      <c r="BL167" s="17"/>
      <c r="BM167" s="17"/>
      <c r="BN167" s="15">
        <f t="shared" si="83"/>
        <v>0</v>
      </c>
    </row>
    <row r="168" spans="1:66" s="60" customFormat="1" ht="12.75" customHeight="1" x14ac:dyDescent="0.2">
      <c r="A168" s="14" t="s">
        <v>533</v>
      </c>
      <c r="B168" s="14" t="s">
        <v>1068</v>
      </c>
      <c r="C168" s="67" t="s">
        <v>97</v>
      </c>
      <c r="D168" s="14" t="s">
        <v>78</v>
      </c>
      <c r="E168" s="14" t="s">
        <v>39</v>
      </c>
      <c r="F168" s="14" t="s">
        <v>37</v>
      </c>
      <c r="G168" s="98">
        <f t="shared" si="64"/>
        <v>0</v>
      </c>
      <c r="H168" s="98">
        <f t="shared" si="65"/>
        <v>0</v>
      </c>
      <c r="I168" s="98">
        <f t="shared" si="66"/>
        <v>0</v>
      </c>
      <c r="J168" s="98">
        <f t="shared" si="67"/>
        <v>0</v>
      </c>
      <c r="K168" s="98">
        <f t="shared" si="68"/>
        <v>0</v>
      </c>
      <c r="L168" s="15">
        <f t="shared" si="69"/>
        <v>0</v>
      </c>
      <c r="M168" s="99"/>
      <c r="N168" s="98"/>
      <c r="O168" s="98"/>
      <c r="P168" s="98"/>
      <c r="Q168" s="98"/>
      <c r="R168" s="15">
        <f t="shared" si="70"/>
        <v>0</v>
      </c>
      <c r="S168" s="16">
        <v>0</v>
      </c>
      <c r="T168" s="17">
        <v>0</v>
      </c>
      <c r="U168" s="17">
        <v>101.7</v>
      </c>
      <c r="V168" s="17">
        <v>0</v>
      </c>
      <c r="W168" s="17">
        <v>0</v>
      </c>
      <c r="X168" s="15">
        <f t="shared" si="71"/>
        <v>101.7</v>
      </c>
      <c r="Y168" s="18">
        <f>S168*('Labour cost esc'!J$12-1)</f>
        <v>0</v>
      </c>
      <c r="Z168" s="19">
        <f>T168*('Labour cost esc'!K$12-1)</f>
        <v>0</v>
      </c>
      <c r="AA168" s="19">
        <f>U168*('Labour cost esc'!L$12-1)</f>
        <v>1.0395420946503535</v>
      </c>
      <c r="AB168" s="19">
        <f>V168*('Labour cost esc'!M$12-1)</f>
        <v>0</v>
      </c>
      <c r="AC168" s="19">
        <f>W168*('Labour cost esc'!N$12-1)</f>
        <v>0</v>
      </c>
      <c r="AD168" s="15">
        <f t="shared" si="72"/>
        <v>1.0395420946503535</v>
      </c>
      <c r="AE168" s="18">
        <f t="shared" si="73"/>
        <v>0</v>
      </c>
      <c r="AF168" s="19">
        <f t="shared" si="74"/>
        <v>0</v>
      </c>
      <c r="AG168" s="19">
        <f t="shared" si="75"/>
        <v>102.73954209465036</v>
      </c>
      <c r="AH168" s="19">
        <f t="shared" si="76"/>
        <v>0</v>
      </c>
      <c r="AI168" s="19">
        <f t="shared" si="77"/>
        <v>0</v>
      </c>
      <c r="AJ168" s="20">
        <f t="shared" si="78"/>
        <v>102.73954209465036</v>
      </c>
      <c r="AK168" s="98">
        <f t="shared" si="84"/>
        <v>0</v>
      </c>
      <c r="AL168" s="98">
        <f t="shared" si="85"/>
        <v>0</v>
      </c>
      <c r="AM168" s="98">
        <f t="shared" si="86"/>
        <v>0</v>
      </c>
      <c r="AN168" s="98">
        <f t="shared" si="87"/>
        <v>0</v>
      </c>
      <c r="AO168" s="98">
        <f t="shared" si="88"/>
        <v>0</v>
      </c>
      <c r="AP168" s="15">
        <f t="shared" si="79"/>
        <v>0</v>
      </c>
      <c r="AQ168" s="99">
        <v>0</v>
      </c>
      <c r="AR168" s="98">
        <v>0</v>
      </c>
      <c r="AS168" s="98">
        <v>0</v>
      </c>
      <c r="AT168" s="98">
        <v>0</v>
      </c>
      <c r="AU168" s="98">
        <v>0</v>
      </c>
      <c r="AV168" s="15">
        <f t="shared" si="80"/>
        <v>0</v>
      </c>
      <c r="AW168" s="16"/>
      <c r="AX168" s="17"/>
      <c r="AY168" s="17"/>
      <c r="AZ168" s="17"/>
      <c r="BA168" s="17"/>
      <c r="BB168" s="15">
        <f t="shared" si="81"/>
        <v>0</v>
      </c>
      <c r="BC168" s="16"/>
      <c r="BD168" s="17"/>
      <c r="BE168" s="17"/>
      <c r="BF168" s="17"/>
      <c r="BG168" s="17"/>
      <c r="BH168" s="15">
        <f t="shared" si="82"/>
        <v>0</v>
      </c>
      <c r="BI168" s="16"/>
      <c r="BJ168" s="17"/>
      <c r="BK168" s="17"/>
      <c r="BL168" s="17"/>
      <c r="BM168" s="17"/>
      <c r="BN168" s="15">
        <f t="shared" si="83"/>
        <v>0</v>
      </c>
    </row>
    <row r="169" spans="1:66" s="60" customFormat="1" ht="12.75" customHeight="1" x14ac:dyDescent="0.2">
      <c r="A169" s="14" t="s">
        <v>534</v>
      </c>
      <c r="B169" s="14" t="s">
        <v>1068</v>
      </c>
      <c r="C169" s="67" t="s">
        <v>98</v>
      </c>
      <c r="D169" s="14" t="s">
        <v>78</v>
      </c>
      <c r="E169" s="14" t="s">
        <v>39</v>
      </c>
      <c r="F169" s="14" t="s">
        <v>37</v>
      </c>
      <c r="G169" s="98">
        <f t="shared" si="64"/>
        <v>0</v>
      </c>
      <c r="H169" s="98">
        <f t="shared" si="65"/>
        <v>0</v>
      </c>
      <c r="I169" s="98">
        <f t="shared" si="66"/>
        <v>0</v>
      </c>
      <c r="J169" s="98">
        <f t="shared" si="67"/>
        <v>0</v>
      </c>
      <c r="K169" s="98">
        <f t="shared" si="68"/>
        <v>0</v>
      </c>
      <c r="L169" s="15">
        <f t="shared" si="69"/>
        <v>0</v>
      </c>
      <c r="M169" s="99"/>
      <c r="N169" s="98"/>
      <c r="O169" s="98"/>
      <c r="P169" s="98"/>
      <c r="Q169" s="98"/>
      <c r="R169" s="15">
        <f t="shared" si="70"/>
        <v>0</v>
      </c>
      <c r="S169" s="16">
        <v>0</v>
      </c>
      <c r="T169" s="17">
        <v>16.2</v>
      </c>
      <c r="U169" s="17">
        <v>9.9</v>
      </c>
      <c r="V169" s="17">
        <v>30.6</v>
      </c>
      <c r="W169" s="17">
        <v>0</v>
      </c>
      <c r="X169" s="15">
        <f t="shared" si="71"/>
        <v>56.7</v>
      </c>
      <c r="Y169" s="18">
        <f>S169*('Labour cost esc'!J$12-1)</f>
        <v>0</v>
      </c>
      <c r="Z169" s="19">
        <f>T169*('Labour cost esc'!K$12-1)</f>
        <v>0.12403507175413865</v>
      </c>
      <c r="AA169" s="19">
        <f>U169*('Labour cost esc'!L$12-1)</f>
        <v>0.10119436319605211</v>
      </c>
      <c r="AB169" s="19">
        <f>V169*('Labour cost esc'!M$12-1)</f>
        <v>0.39147650600191947</v>
      </c>
      <c r="AC169" s="19">
        <f>W169*('Labour cost esc'!N$12-1)</f>
        <v>0</v>
      </c>
      <c r="AD169" s="15">
        <f t="shared" si="72"/>
        <v>0.61670594095211029</v>
      </c>
      <c r="AE169" s="18">
        <f t="shared" si="73"/>
        <v>0</v>
      </c>
      <c r="AF169" s="19">
        <f t="shared" si="74"/>
        <v>16.324035071754139</v>
      </c>
      <c r="AG169" s="19">
        <f t="shared" si="75"/>
        <v>10.001194363196053</v>
      </c>
      <c r="AH169" s="19">
        <f t="shared" si="76"/>
        <v>30.99147650600192</v>
      </c>
      <c r="AI169" s="19">
        <f t="shared" si="77"/>
        <v>0</v>
      </c>
      <c r="AJ169" s="20">
        <f t="shared" si="78"/>
        <v>57.316705940952112</v>
      </c>
      <c r="AK169" s="98">
        <f t="shared" si="84"/>
        <v>0</v>
      </c>
      <c r="AL169" s="98">
        <f t="shared" si="85"/>
        <v>0</v>
      </c>
      <c r="AM169" s="98">
        <f t="shared" si="86"/>
        <v>0</v>
      </c>
      <c r="AN169" s="98">
        <f t="shared" si="87"/>
        <v>0</v>
      </c>
      <c r="AO169" s="98">
        <f t="shared" si="88"/>
        <v>0</v>
      </c>
      <c r="AP169" s="15">
        <f t="shared" si="79"/>
        <v>0</v>
      </c>
      <c r="AQ169" s="99">
        <v>0</v>
      </c>
      <c r="AR169" s="98">
        <v>0</v>
      </c>
      <c r="AS169" s="98">
        <v>0</v>
      </c>
      <c r="AT169" s="98">
        <v>0</v>
      </c>
      <c r="AU169" s="98">
        <v>0</v>
      </c>
      <c r="AV169" s="15">
        <f t="shared" si="80"/>
        <v>0</v>
      </c>
      <c r="AW169" s="16"/>
      <c r="AX169" s="17"/>
      <c r="AY169" s="17"/>
      <c r="AZ169" s="17"/>
      <c r="BA169" s="17"/>
      <c r="BB169" s="15">
        <f t="shared" si="81"/>
        <v>0</v>
      </c>
      <c r="BC169" s="16"/>
      <c r="BD169" s="17"/>
      <c r="BE169" s="17"/>
      <c r="BF169" s="17"/>
      <c r="BG169" s="17"/>
      <c r="BH169" s="15">
        <f t="shared" si="82"/>
        <v>0</v>
      </c>
      <c r="BI169" s="16"/>
      <c r="BJ169" s="17"/>
      <c r="BK169" s="17"/>
      <c r="BL169" s="17"/>
      <c r="BM169" s="17"/>
      <c r="BN169" s="15">
        <f t="shared" si="83"/>
        <v>0</v>
      </c>
    </row>
    <row r="170" spans="1:66" s="60" customFormat="1" ht="12.75" customHeight="1" x14ac:dyDescent="0.2">
      <c r="A170" s="14" t="s">
        <v>536</v>
      </c>
      <c r="B170" s="14" t="s">
        <v>1069</v>
      </c>
      <c r="C170" s="67" t="s">
        <v>537</v>
      </c>
      <c r="D170" s="14" t="s">
        <v>101</v>
      </c>
      <c r="E170" s="14" t="s">
        <v>102</v>
      </c>
      <c r="F170" s="14" t="s">
        <v>40</v>
      </c>
      <c r="G170" s="98">
        <f t="shared" si="64"/>
        <v>0</v>
      </c>
      <c r="H170" s="98">
        <f t="shared" si="65"/>
        <v>0</v>
      </c>
      <c r="I170" s="98">
        <f t="shared" si="66"/>
        <v>0</v>
      </c>
      <c r="J170" s="98">
        <f t="shared" si="67"/>
        <v>0</v>
      </c>
      <c r="K170" s="98">
        <f t="shared" si="68"/>
        <v>0</v>
      </c>
      <c r="L170" s="15">
        <f t="shared" si="69"/>
        <v>0</v>
      </c>
      <c r="M170" s="99">
        <v>0</v>
      </c>
      <c r="N170" s="98">
        <v>0</v>
      </c>
      <c r="O170" s="98">
        <v>0</v>
      </c>
      <c r="P170" s="98">
        <v>0</v>
      </c>
      <c r="Q170" s="98">
        <v>0</v>
      </c>
      <c r="R170" s="15">
        <f t="shared" si="70"/>
        <v>0</v>
      </c>
      <c r="S170" s="16">
        <v>0</v>
      </c>
      <c r="T170" s="17">
        <v>0</v>
      </c>
      <c r="U170" s="17">
        <v>0</v>
      </c>
      <c r="V170" s="17">
        <v>0</v>
      </c>
      <c r="W170" s="17">
        <v>0</v>
      </c>
      <c r="X170" s="15">
        <f t="shared" si="71"/>
        <v>0</v>
      </c>
      <c r="Y170" s="18">
        <f>S170*('Labour cost esc'!J$12-1)</f>
        <v>0</v>
      </c>
      <c r="Z170" s="19">
        <f>T170*('Labour cost esc'!K$12-1)</f>
        <v>0</v>
      </c>
      <c r="AA170" s="19">
        <f>U170*('Labour cost esc'!L$12-1)</f>
        <v>0</v>
      </c>
      <c r="AB170" s="19">
        <f>V170*('Labour cost esc'!M$12-1)</f>
        <v>0</v>
      </c>
      <c r="AC170" s="19">
        <f>W170*('Labour cost esc'!N$12-1)</f>
        <v>0</v>
      </c>
      <c r="AD170" s="15">
        <f t="shared" si="72"/>
        <v>0</v>
      </c>
      <c r="AE170" s="18">
        <f t="shared" si="73"/>
        <v>0</v>
      </c>
      <c r="AF170" s="19">
        <f t="shared" si="74"/>
        <v>0</v>
      </c>
      <c r="AG170" s="19">
        <f t="shared" si="75"/>
        <v>0</v>
      </c>
      <c r="AH170" s="19">
        <f t="shared" si="76"/>
        <v>0</v>
      </c>
      <c r="AI170" s="19">
        <f t="shared" si="77"/>
        <v>0</v>
      </c>
      <c r="AJ170" s="20">
        <f t="shared" si="78"/>
        <v>0</v>
      </c>
      <c r="AK170" s="98">
        <f t="shared" si="84"/>
        <v>0</v>
      </c>
      <c r="AL170" s="98">
        <f t="shared" si="85"/>
        <v>0</v>
      </c>
      <c r="AM170" s="98">
        <f t="shared" si="86"/>
        <v>0</v>
      </c>
      <c r="AN170" s="98">
        <f t="shared" si="87"/>
        <v>0</v>
      </c>
      <c r="AO170" s="98">
        <f t="shared" si="88"/>
        <v>0</v>
      </c>
      <c r="AP170" s="15">
        <f t="shared" si="79"/>
        <v>0</v>
      </c>
      <c r="AQ170" s="99">
        <v>0</v>
      </c>
      <c r="AR170" s="98">
        <v>0</v>
      </c>
      <c r="AS170" s="98">
        <v>0</v>
      </c>
      <c r="AT170" s="98">
        <v>0</v>
      </c>
      <c r="AU170" s="98">
        <v>0</v>
      </c>
      <c r="AV170" s="15">
        <f t="shared" si="80"/>
        <v>0</v>
      </c>
      <c r="AW170" s="16">
        <v>0</v>
      </c>
      <c r="AX170" s="17">
        <v>0</v>
      </c>
      <c r="AY170" s="17">
        <v>0</v>
      </c>
      <c r="AZ170" s="17">
        <v>0</v>
      </c>
      <c r="BA170" s="17">
        <v>0</v>
      </c>
      <c r="BB170" s="15">
        <f t="shared" si="81"/>
        <v>0</v>
      </c>
      <c r="BC170" s="16">
        <v>0</v>
      </c>
      <c r="BD170" s="17">
        <v>0</v>
      </c>
      <c r="BE170" s="17">
        <v>0</v>
      </c>
      <c r="BF170" s="17">
        <v>0</v>
      </c>
      <c r="BG170" s="17">
        <v>0</v>
      </c>
      <c r="BH170" s="15">
        <f t="shared" si="82"/>
        <v>0</v>
      </c>
      <c r="BI170" s="16">
        <v>-4.762806063218183</v>
      </c>
      <c r="BJ170" s="17">
        <v>0</v>
      </c>
      <c r="BK170" s="17">
        <v>0</v>
      </c>
      <c r="BL170" s="17">
        <v>0</v>
      </c>
      <c r="BM170" s="17">
        <v>0</v>
      </c>
      <c r="BN170" s="15">
        <f t="shared" si="83"/>
        <v>-4.762806063218183</v>
      </c>
    </row>
    <row r="171" spans="1:66" s="60" customFormat="1" ht="12.75" customHeight="1" x14ac:dyDescent="0.2">
      <c r="A171" s="14" t="s">
        <v>538</v>
      </c>
      <c r="B171" s="14" t="s">
        <v>1069</v>
      </c>
      <c r="C171" s="67" t="s">
        <v>100</v>
      </c>
      <c r="D171" s="14" t="s">
        <v>101</v>
      </c>
      <c r="E171" s="14" t="s">
        <v>102</v>
      </c>
      <c r="F171" s="14" t="s">
        <v>40</v>
      </c>
      <c r="G171" s="98">
        <f t="shared" si="64"/>
        <v>0</v>
      </c>
      <c r="H171" s="98">
        <f t="shared" si="65"/>
        <v>0</v>
      </c>
      <c r="I171" s="98">
        <f t="shared" si="66"/>
        <v>0</v>
      </c>
      <c r="J171" s="98">
        <f t="shared" si="67"/>
        <v>0</v>
      </c>
      <c r="K171" s="98">
        <f t="shared" si="68"/>
        <v>0</v>
      </c>
      <c r="L171" s="15">
        <f t="shared" si="69"/>
        <v>0</v>
      </c>
      <c r="M171" s="99">
        <v>0</v>
      </c>
      <c r="N171" s="98">
        <v>0</v>
      </c>
      <c r="O171" s="98">
        <v>0</v>
      </c>
      <c r="P171" s="98">
        <v>0</v>
      </c>
      <c r="Q171" s="98">
        <v>0</v>
      </c>
      <c r="R171" s="15">
        <f t="shared" si="70"/>
        <v>0</v>
      </c>
      <c r="S171" s="16">
        <v>127</v>
      </c>
      <c r="T171" s="17">
        <v>127</v>
      </c>
      <c r="U171" s="17">
        <v>127</v>
      </c>
      <c r="V171" s="17">
        <v>127</v>
      </c>
      <c r="W171" s="17">
        <v>127</v>
      </c>
      <c r="X171" s="15">
        <f t="shared" si="71"/>
        <v>635</v>
      </c>
      <c r="Y171" s="18">
        <f>S171*('Labour cost esc'!J$12-1)</f>
        <v>0.64742472446038057</v>
      </c>
      <c r="Z171" s="19">
        <f>T171*('Labour cost esc'!K$12-1)</f>
        <v>0.9723737106651611</v>
      </c>
      <c r="AA171" s="19">
        <f>U171*('Labour cost esc'!L$12-1)</f>
        <v>1.2981499117069311</v>
      </c>
      <c r="AB171" s="19">
        <f>V171*('Labour cost esc'!M$12-1)</f>
        <v>1.6247554334066592</v>
      </c>
      <c r="AC171" s="19">
        <f>W171*('Labour cost esc'!N$12-1)</f>
        <v>1.952192386946014</v>
      </c>
      <c r="AD171" s="15">
        <f t="shared" si="72"/>
        <v>6.4948961671851464</v>
      </c>
      <c r="AE171" s="18">
        <f t="shared" si="73"/>
        <v>127.64742472446038</v>
      </c>
      <c r="AF171" s="19">
        <f t="shared" si="74"/>
        <v>127.97237371066517</v>
      </c>
      <c r="AG171" s="19">
        <f t="shared" si="75"/>
        <v>128.29814991170693</v>
      </c>
      <c r="AH171" s="19">
        <f t="shared" si="76"/>
        <v>128.62475543340665</v>
      </c>
      <c r="AI171" s="19">
        <f t="shared" si="77"/>
        <v>128.95219238694602</v>
      </c>
      <c r="AJ171" s="20">
        <f t="shared" si="78"/>
        <v>641.49489616718506</v>
      </c>
      <c r="AK171" s="98">
        <f t="shared" si="84"/>
        <v>0</v>
      </c>
      <c r="AL171" s="98">
        <f t="shared" si="85"/>
        <v>0</v>
      </c>
      <c r="AM171" s="98">
        <f t="shared" si="86"/>
        <v>0</v>
      </c>
      <c r="AN171" s="98">
        <f t="shared" si="87"/>
        <v>0</v>
      </c>
      <c r="AO171" s="98">
        <f t="shared" si="88"/>
        <v>0</v>
      </c>
      <c r="AP171" s="15">
        <f t="shared" si="79"/>
        <v>0</v>
      </c>
      <c r="AQ171" s="99">
        <v>0</v>
      </c>
      <c r="AR171" s="98">
        <v>0</v>
      </c>
      <c r="AS171" s="98">
        <v>0</v>
      </c>
      <c r="AT171" s="98">
        <v>0</v>
      </c>
      <c r="AU171" s="98">
        <v>0</v>
      </c>
      <c r="AV171" s="15">
        <f t="shared" si="80"/>
        <v>0</v>
      </c>
      <c r="AW171" s="16">
        <v>101.73633248507832</v>
      </c>
      <c r="AX171" s="17">
        <v>161.31135410298165</v>
      </c>
      <c r="AY171" s="17">
        <v>113.94080891999991</v>
      </c>
      <c r="AZ171" s="17">
        <v>443.68582999999995</v>
      </c>
      <c r="BA171" s="17">
        <v>90</v>
      </c>
      <c r="BB171" s="15">
        <f t="shared" si="81"/>
        <v>910.67432550805984</v>
      </c>
      <c r="BC171" s="16">
        <v>109.65219498648852</v>
      </c>
      <c r="BD171" s="17">
        <v>109.63203652819884</v>
      </c>
      <c r="BE171" s="17">
        <v>109.63053925718953</v>
      </c>
      <c r="BF171" s="17">
        <v>109.63061387940024</v>
      </c>
      <c r="BG171" s="17">
        <v>109.63226711572705</v>
      </c>
      <c r="BH171" s="15">
        <f t="shared" si="82"/>
        <v>548.17765176700414</v>
      </c>
      <c r="BI171" s="16">
        <v>0.17010520363636367</v>
      </c>
      <c r="BJ171" s="17">
        <v>118.33749765152542</v>
      </c>
      <c r="BK171" s="17">
        <v>72.401953233707275</v>
      </c>
      <c r="BL171" s="17">
        <v>145.30004394815833</v>
      </c>
      <c r="BM171" s="17">
        <v>35.270148730392478</v>
      </c>
      <c r="BN171" s="15">
        <f t="shared" si="83"/>
        <v>371.47974876741984</v>
      </c>
    </row>
    <row r="172" spans="1:66" s="60" customFormat="1" ht="12.75" customHeight="1" x14ac:dyDescent="0.2">
      <c r="A172" s="14" t="s">
        <v>539</v>
      </c>
      <c r="B172" s="14" t="s">
        <v>1069</v>
      </c>
      <c r="C172" s="67" t="s">
        <v>540</v>
      </c>
      <c r="D172" s="14" t="s">
        <v>101</v>
      </c>
      <c r="E172" s="14" t="s">
        <v>102</v>
      </c>
      <c r="F172" s="14" t="s">
        <v>40</v>
      </c>
      <c r="G172" s="98">
        <f t="shared" si="64"/>
        <v>0</v>
      </c>
      <c r="H172" s="98">
        <f t="shared" si="65"/>
        <v>0</v>
      </c>
      <c r="I172" s="98">
        <f t="shared" si="66"/>
        <v>0</v>
      </c>
      <c r="J172" s="98">
        <f t="shared" si="67"/>
        <v>0</v>
      </c>
      <c r="K172" s="98">
        <f t="shared" si="68"/>
        <v>0</v>
      </c>
      <c r="L172" s="15">
        <f t="shared" si="69"/>
        <v>0</v>
      </c>
      <c r="M172" s="99">
        <v>0</v>
      </c>
      <c r="N172" s="98">
        <v>0</v>
      </c>
      <c r="O172" s="98">
        <v>0</v>
      </c>
      <c r="P172" s="98">
        <v>0</v>
      </c>
      <c r="Q172" s="98">
        <v>0</v>
      </c>
      <c r="R172" s="15">
        <f t="shared" si="70"/>
        <v>0</v>
      </c>
      <c r="S172" s="16">
        <v>0</v>
      </c>
      <c r="T172" s="17">
        <v>0</v>
      </c>
      <c r="U172" s="17">
        <v>0</v>
      </c>
      <c r="V172" s="17">
        <v>0</v>
      </c>
      <c r="W172" s="17">
        <v>0</v>
      </c>
      <c r="X172" s="15">
        <f t="shared" si="71"/>
        <v>0</v>
      </c>
      <c r="Y172" s="18">
        <f>S172*('Labour cost esc'!J$12-1)</f>
        <v>0</v>
      </c>
      <c r="Z172" s="19">
        <f>T172*('Labour cost esc'!K$12-1)</f>
        <v>0</v>
      </c>
      <c r="AA172" s="19">
        <f>U172*('Labour cost esc'!L$12-1)</f>
        <v>0</v>
      </c>
      <c r="AB172" s="19">
        <f>V172*('Labour cost esc'!M$12-1)</f>
        <v>0</v>
      </c>
      <c r="AC172" s="19">
        <f>W172*('Labour cost esc'!N$12-1)</f>
        <v>0</v>
      </c>
      <c r="AD172" s="15">
        <f t="shared" si="72"/>
        <v>0</v>
      </c>
      <c r="AE172" s="18">
        <f t="shared" si="73"/>
        <v>0</v>
      </c>
      <c r="AF172" s="19">
        <f t="shared" si="74"/>
        <v>0</v>
      </c>
      <c r="AG172" s="19">
        <f t="shared" si="75"/>
        <v>0</v>
      </c>
      <c r="AH172" s="19">
        <f t="shared" si="76"/>
        <v>0</v>
      </c>
      <c r="AI172" s="19">
        <f t="shared" si="77"/>
        <v>0</v>
      </c>
      <c r="AJ172" s="20">
        <f t="shared" si="78"/>
        <v>0</v>
      </c>
      <c r="AK172" s="98">
        <f t="shared" si="84"/>
        <v>0</v>
      </c>
      <c r="AL172" s="98">
        <f t="shared" si="85"/>
        <v>0</v>
      </c>
      <c r="AM172" s="98">
        <f t="shared" si="86"/>
        <v>0</v>
      </c>
      <c r="AN172" s="98">
        <f t="shared" si="87"/>
        <v>0</v>
      </c>
      <c r="AO172" s="98">
        <f t="shared" si="88"/>
        <v>0</v>
      </c>
      <c r="AP172" s="15">
        <f t="shared" si="79"/>
        <v>0</v>
      </c>
      <c r="AQ172" s="99">
        <v>0</v>
      </c>
      <c r="AR172" s="98">
        <v>0</v>
      </c>
      <c r="AS172" s="98">
        <v>0</v>
      </c>
      <c r="AT172" s="98">
        <v>0</v>
      </c>
      <c r="AU172" s="98">
        <v>0</v>
      </c>
      <c r="AV172" s="15">
        <f t="shared" si="80"/>
        <v>0</v>
      </c>
      <c r="AW172" s="16">
        <v>0</v>
      </c>
      <c r="AX172" s="17">
        <v>0</v>
      </c>
      <c r="AY172" s="17">
        <v>0</v>
      </c>
      <c r="AZ172" s="17">
        <v>0</v>
      </c>
      <c r="BA172" s="17">
        <v>0</v>
      </c>
      <c r="BB172" s="15">
        <f t="shared" si="81"/>
        <v>0</v>
      </c>
      <c r="BC172" s="16">
        <v>0</v>
      </c>
      <c r="BD172" s="17">
        <v>0</v>
      </c>
      <c r="BE172" s="17">
        <v>0</v>
      </c>
      <c r="BF172" s="17">
        <v>0</v>
      </c>
      <c r="BG172" s="17">
        <v>0</v>
      </c>
      <c r="BH172" s="15">
        <f t="shared" si="82"/>
        <v>0</v>
      </c>
      <c r="BI172" s="16">
        <v>52.468429590490906</v>
      </c>
      <c r="BJ172" s="17">
        <v>0</v>
      </c>
      <c r="BK172" s="17">
        <v>0</v>
      </c>
      <c r="BL172" s="17">
        <v>0</v>
      </c>
      <c r="BM172" s="17">
        <v>0</v>
      </c>
      <c r="BN172" s="15">
        <f t="shared" si="83"/>
        <v>52.468429590490906</v>
      </c>
    </row>
    <row r="173" spans="1:66" s="60" customFormat="1" ht="12.75" customHeight="1" x14ac:dyDescent="0.2">
      <c r="A173" s="14" t="s">
        <v>541</v>
      </c>
      <c r="B173" s="14" t="s">
        <v>1069</v>
      </c>
      <c r="C173" s="67" t="s">
        <v>542</v>
      </c>
      <c r="D173" s="14" t="s">
        <v>101</v>
      </c>
      <c r="E173" s="14" t="s">
        <v>102</v>
      </c>
      <c r="F173" s="14" t="s">
        <v>40</v>
      </c>
      <c r="G173" s="98">
        <f t="shared" si="64"/>
        <v>0</v>
      </c>
      <c r="H173" s="98">
        <f t="shared" si="65"/>
        <v>0</v>
      </c>
      <c r="I173" s="98">
        <f t="shared" si="66"/>
        <v>0</v>
      </c>
      <c r="J173" s="98">
        <f t="shared" si="67"/>
        <v>0</v>
      </c>
      <c r="K173" s="98">
        <f t="shared" si="68"/>
        <v>0</v>
      </c>
      <c r="L173" s="15">
        <f t="shared" si="69"/>
        <v>0</v>
      </c>
      <c r="M173" s="99">
        <v>0</v>
      </c>
      <c r="N173" s="98">
        <v>0</v>
      </c>
      <c r="O173" s="98">
        <v>0</v>
      </c>
      <c r="P173" s="98">
        <v>0</v>
      </c>
      <c r="Q173" s="98">
        <v>0</v>
      </c>
      <c r="R173" s="15">
        <f t="shared" si="70"/>
        <v>0</v>
      </c>
      <c r="S173" s="16">
        <v>0</v>
      </c>
      <c r="T173" s="17">
        <v>0</v>
      </c>
      <c r="U173" s="17">
        <v>0</v>
      </c>
      <c r="V173" s="17">
        <v>0</v>
      </c>
      <c r="W173" s="17">
        <v>0</v>
      </c>
      <c r="X173" s="15">
        <f t="shared" si="71"/>
        <v>0</v>
      </c>
      <c r="Y173" s="18">
        <f>S173*('Labour cost esc'!J$12-1)</f>
        <v>0</v>
      </c>
      <c r="Z173" s="19">
        <f>T173*('Labour cost esc'!K$12-1)</f>
        <v>0</v>
      </c>
      <c r="AA173" s="19">
        <f>U173*('Labour cost esc'!L$12-1)</f>
        <v>0</v>
      </c>
      <c r="AB173" s="19">
        <f>V173*('Labour cost esc'!M$12-1)</f>
        <v>0</v>
      </c>
      <c r="AC173" s="19">
        <f>W173*('Labour cost esc'!N$12-1)</f>
        <v>0</v>
      </c>
      <c r="AD173" s="15">
        <f t="shared" si="72"/>
        <v>0</v>
      </c>
      <c r="AE173" s="18">
        <f t="shared" si="73"/>
        <v>0</v>
      </c>
      <c r="AF173" s="19">
        <f t="shared" si="74"/>
        <v>0</v>
      </c>
      <c r="AG173" s="19">
        <f t="shared" si="75"/>
        <v>0</v>
      </c>
      <c r="AH173" s="19">
        <f t="shared" si="76"/>
        <v>0</v>
      </c>
      <c r="AI173" s="19">
        <f t="shared" si="77"/>
        <v>0</v>
      </c>
      <c r="AJ173" s="20">
        <f t="shared" si="78"/>
        <v>0</v>
      </c>
      <c r="AK173" s="98">
        <f t="shared" si="84"/>
        <v>0</v>
      </c>
      <c r="AL173" s="98">
        <f t="shared" si="85"/>
        <v>0</v>
      </c>
      <c r="AM173" s="98">
        <f t="shared" si="86"/>
        <v>0</v>
      </c>
      <c r="AN173" s="98">
        <f t="shared" si="87"/>
        <v>0</v>
      </c>
      <c r="AO173" s="98">
        <f t="shared" si="88"/>
        <v>0</v>
      </c>
      <c r="AP173" s="15">
        <f t="shared" si="79"/>
        <v>0</v>
      </c>
      <c r="AQ173" s="99">
        <v>0</v>
      </c>
      <c r="AR173" s="98">
        <v>0</v>
      </c>
      <c r="AS173" s="98">
        <v>0</v>
      </c>
      <c r="AT173" s="98">
        <v>0</v>
      </c>
      <c r="AU173" s="98">
        <v>0</v>
      </c>
      <c r="AV173" s="15">
        <f t="shared" si="80"/>
        <v>0</v>
      </c>
      <c r="AW173" s="16">
        <v>0</v>
      </c>
      <c r="AX173" s="17">
        <v>0</v>
      </c>
      <c r="AY173" s="17">
        <v>0</v>
      </c>
      <c r="AZ173" s="17">
        <v>0</v>
      </c>
      <c r="BA173" s="17">
        <v>0</v>
      </c>
      <c r="BB173" s="15">
        <f t="shared" si="81"/>
        <v>0</v>
      </c>
      <c r="BC173" s="16">
        <v>0</v>
      </c>
      <c r="BD173" s="17">
        <v>0</v>
      </c>
      <c r="BE173" s="17">
        <v>0</v>
      </c>
      <c r="BF173" s="17">
        <v>0</v>
      </c>
      <c r="BG173" s="17">
        <v>0</v>
      </c>
      <c r="BH173" s="15">
        <f t="shared" si="82"/>
        <v>0</v>
      </c>
      <c r="BI173" s="16">
        <v>22.748397381818187</v>
      </c>
      <c r="BJ173" s="17">
        <v>231.52411225830511</v>
      </c>
      <c r="BK173" s="17">
        <v>0</v>
      </c>
      <c r="BL173" s="17">
        <v>0</v>
      </c>
      <c r="BM173" s="17">
        <v>0</v>
      </c>
      <c r="BN173" s="15">
        <f t="shared" si="83"/>
        <v>254.2725096401233</v>
      </c>
    </row>
    <row r="174" spans="1:66" s="60" customFormat="1" ht="12.75" customHeight="1" x14ac:dyDescent="0.2">
      <c r="A174" s="14" t="s">
        <v>543</v>
      </c>
      <c r="B174" s="14" t="s">
        <v>1069</v>
      </c>
      <c r="C174" s="67" t="s">
        <v>544</v>
      </c>
      <c r="D174" s="14" t="s">
        <v>101</v>
      </c>
      <c r="E174" s="14" t="s">
        <v>102</v>
      </c>
      <c r="F174" s="14" t="s">
        <v>40</v>
      </c>
      <c r="G174" s="98">
        <f t="shared" si="64"/>
        <v>0</v>
      </c>
      <c r="H174" s="98">
        <f t="shared" si="65"/>
        <v>0</v>
      </c>
      <c r="I174" s="98">
        <f t="shared" si="66"/>
        <v>0</v>
      </c>
      <c r="J174" s="98">
        <f t="shared" si="67"/>
        <v>0</v>
      </c>
      <c r="K174" s="98">
        <f t="shared" si="68"/>
        <v>0</v>
      </c>
      <c r="L174" s="15">
        <f t="shared" si="69"/>
        <v>0</v>
      </c>
      <c r="M174" s="99">
        <v>0</v>
      </c>
      <c r="N174" s="98">
        <v>0</v>
      </c>
      <c r="O174" s="98">
        <v>0</v>
      </c>
      <c r="P174" s="98">
        <v>0</v>
      </c>
      <c r="Q174" s="98">
        <v>0</v>
      </c>
      <c r="R174" s="15">
        <f t="shared" si="70"/>
        <v>0</v>
      </c>
      <c r="S174" s="16">
        <v>0</v>
      </c>
      <c r="T174" s="17">
        <v>0</v>
      </c>
      <c r="U174" s="17">
        <v>0</v>
      </c>
      <c r="V174" s="17">
        <v>0</v>
      </c>
      <c r="W174" s="17">
        <v>0</v>
      </c>
      <c r="X174" s="15">
        <f t="shared" si="71"/>
        <v>0</v>
      </c>
      <c r="Y174" s="18">
        <f>S174*('Labour cost esc'!J$12-1)</f>
        <v>0</v>
      </c>
      <c r="Z174" s="19">
        <f>T174*('Labour cost esc'!K$12-1)</f>
        <v>0</v>
      </c>
      <c r="AA174" s="19">
        <f>U174*('Labour cost esc'!L$12-1)</f>
        <v>0</v>
      </c>
      <c r="AB174" s="19">
        <f>V174*('Labour cost esc'!M$12-1)</f>
        <v>0</v>
      </c>
      <c r="AC174" s="19">
        <f>W174*('Labour cost esc'!N$12-1)</f>
        <v>0</v>
      </c>
      <c r="AD174" s="15">
        <f t="shared" si="72"/>
        <v>0</v>
      </c>
      <c r="AE174" s="18">
        <f t="shared" si="73"/>
        <v>0</v>
      </c>
      <c r="AF174" s="19">
        <f t="shared" si="74"/>
        <v>0</v>
      </c>
      <c r="AG174" s="19">
        <f t="shared" si="75"/>
        <v>0</v>
      </c>
      <c r="AH174" s="19">
        <f t="shared" si="76"/>
        <v>0</v>
      </c>
      <c r="AI174" s="19">
        <f t="shared" si="77"/>
        <v>0</v>
      </c>
      <c r="AJ174" s="20">
        <f t="shared" si="78"/>
        <v>0</v>
      </c>
      <c r="AK174" s="98">
        <f t="shared" si="84"/>
        <v>0</v>
      </c>
      <c r="AL174" s="98">
        <f t="shared" si="85"/>
        <v>0</v>
      </c>
      <c r="AM174" s="98">
        <f t="shared" si="86"/>
        <v>0</v>
      </c>
      <c r="AN174" s="98">
        <f t="shared" si="87"/>
        <v>0</v>
      </c>
      <c r="AO174" s="98">
        <f t="shared" si="88"/>
        <v>0</v>
      </c>
      <c r="AP174" s="15">
        <f t="shared" si="79"/>
        <v>0</v>
      </c>
      <c r="AQ174" s="99">
        <v>0</v>
      </c>
      <c r="AR174" s="98">
        <v>0</v>
      </c>
      <c r="AS174" s="98">
        <v>0</v>
      </c>
      <c r="AT174" s="98">
        <v>0</v>
      </c>
      <c r="AU174" s="98">
        <v>0</v>
      </c>
      <c r="AV174" s="15">
        <f t="shared" si="80"/>
        <v>0</v>
      </c>
      <c r="AW174" s="16">
        <v>0</v>
      </c>
      <c r="AX174" s="17">
        <v>0</v>
      </c>
      <c r="AY174" s="17">
        <v>0</v>
      </c>
      <c r="AZ174" s="17">
        <v>0</v>
      </c>
      <c r="BA174" s="17">
        <v>0</v>
      </c>
      <c r="BB174" s="15">
        <f t="shared" si="81"/>
        <v>0</v>
      </c>
      <c r="BC174" s="16">
        <v>0</v>
      </c>
      <c r="BD174" s="17">
        <v>0</v>
      </c>
      <c r="BE174" s="17">
        <v>0</v>
      </c>
      <c r="BF174" s="17">
        <v>0</v>
      </c>
      <c r="BG174" s="17">
        <v>0</v>
      </c>
      <c r="BH174" s="15">
        <f t="shared" si="82"/>
        <v>0</v>
      </c>
      <c r="BI174" s="16">
        <v>0</v>
      </c>
      <c r="BJ174" s="17">
        <v>17.757520627118648</v>
      </c>
      <c r="BK174" s="17">
        <v>0</v>
      </c>
      <c r="BL174" s="17">
        <v>0</v>
      </c>
      <c r="BM174" s="17">
        <v>0</v>
      </c>
      <c r="BN174" s="15">
        <f t="shared" si="83"/>
        <v>17.757520627118648</v>
      </c>
    </row>
    <row r="175" spans="1:66" s="60" customFormat="1" ht="12.75" customHeight="1" x14ac:dyDescent="0.2">
      <c r="A175" s="14" t="s">
        <v>545</v>
      </c>
      <c r="B175" s="14" t="s">
        <v>1069</v>
      </c>
      <c r="C175" s="67" t="s">
        <v>546</v>
      </c>
      <c r="D175" s="14" t="s">
        <v>101</v>
      </c>
      <c r="E175" s="14" t="s">
        <v>102</v>
      </c>
      <c r="F175" s="14" t="s">
        <v>40</v>
      </c>
      <c r="G175" s="98">
        <f t="shared" si="64"/>
        <v>0</v>
      </c>
      <c r="H175" s="98">
        <f t="shared" si="65"/>
        <v>0</v>
      </c>
      <c r="I175" s="98">
        <f t="shared" si="66"/>
        <v>0</v>
      </c>
      <c r="J175" s="98">
        <f t="shared" si="67"/>
        <v>0</v>
      </c>
      <c r="K175" s="98">
        <f t="shared" si="68"/>
        <v>0</v>
      </c>
      <c r="L175" s="15">
        <f t="shared" si="69"/>
        <v>0</v>
      </c>
      <c r="M175" s="99">
        <v>0</v>
      </c>
      <c r="N175" s="98">
        <v>0</v>
      </c>
      <c r="O175" s="98">
        <v>0</v>
      </c>
      <c r="P175" s="98">
        <v>0</v>
      </c>
      <c r="Q175" s="98">
        <v>0</v>
      </c>
      <c r="R175" s="15">
        <f t="shared" si="70"/>
        <v>0</v>
      </c>
      <c r="S175" s="16">
        <v>0</v>
      </c>
      <c r="T175" s="17">
        <v>0</v>
      </c>
      <c r="U175" s="17">
        <v>0</v>
      </c>
      <c r="V175" s="17">
        <v>0</v>
      </c>
      <c r="W175" s="17">
        <v>0</v>
      </c>
      <c r="X175" s="15">
        <f t="shared" si="71"/>
        <v>0</v>
      </c>
      <c r="Y175" s="18">
        <f>S175*('Labour cost esc'!J$12-1)</f>
        <v>0</v>
      </c>
      <c r="Z175" s="19">
        <f>T175*('Labour cost esc'!K$12-1)</f>
        <v>0</v>
      </c>
      <c r="AA175" s="19">
        <f>U175*('Labour cost esc'!L$12-1)</f>
        <v>0</v>
      </c>
      <c r="AB175" s="19">
        <f>V175*('Labour cost esc'!M$12-1)</f>
        <v>0</v>
      </c>
      <c r="AC175" s="19">
        <f>W175*('Labour cost esc'!N$12-1)</f>
        <v>0</v>
      </c>
      <c r="AD175" s="15">
        <f t="shared" si="72"/>
        <v>0</v>
      </c>
      <c r="AE175" s="18">
        <f t="shared" si="73"/>
        <v>0</v>
      </c>
      <c r="AF175" s="19">
        <f t="shared" si="74"/>
        <v>0</v>
      </c>
      <c r="AG175" s="19">
        <f t="shared" si="75"/>
        <v>0</v>
      </c>
      <c r="AH175" s="19">
        <f t="shared" si="76"/>
        <v>0</v>
      </c>
      <c r="AI175" s="19">
        <f t="shared" si="77"/>
        <v>0</v>
      </c>
      <c r="AJ175" s="20">
        <f t="shared" si="78"/>
        <v>0</v>
      </c>
      <c r="AK175" s="98">
        <f t="shared" si="84"/>
        <v>0</v>
      </c>
      <c r="AL175" s="98">
        <f t="shared" si="85"/>
        <v>0</v>
      </c>
      <c r="AM175" s="98">
        <f t="shared" si="86"/>
        <v>0</v>
      </c>
      <c r="AN175" s="98">
        <f t="shared" si="87"/>
        <v>0</v>
      </c>
      <c r="AO175" s="98">
        <f t="shared" si="88"/>
        <v>0</v>
      </c>
      <c r="AP175" s="15">
        <f t="shared" si="79"/>
        <v>0</v>
      </c>
      <c r="AQ175" s="99">
        <v>0</v>
      </c>
      <c r="AR175" s="98">
        <v>0</v>
      </c>
      <c r="AS175" s="98">
        <v>0</v>
      </c>
      <c r="AT175" s="98">
        <v>0</v>
      </c>
      <c r="AU175" s="98">
        <v>0</v>
      </c>
      <c r="AV175" s="15">
        <f t="shared" si="80"/>
        <v>0</v>
      </c>
      <c r="AW175" s="16">
        <v>0</v>
      </c>
      <c r="AX175" s="17">
        <v>0</v>
      </c>
      <c r="AY175" s="17">
        <v>0</v>
      </c>
      <c r="AZ175" s="17">
        <v>0</v>
      </c>
      <c r="BA175" s="17">
        <v>0</v>
      </c>
      <c r="BB175" s="15">
        <f t="shared" si="81"/>
        <v>0</v>
      </c>
      <c r="BC175" s="16">
        <v>0</v>
      </c>
      <c r="BD175" s="17">
        <v>0</v>
      </c>
      <c r="BE175" s="17">
        <v>0</v>
      </c>
      <c r="BF175" s="17">
        <v>0</v>
      </c>
      <c r="BG175" s="17">
        <v>0</v>
      </c>
      <c r="BH175" s="15">
        <f t="shared" si="82"/>
        <v>0</v>
      </c>
      <c r="BI175" s="16">
        <v>0</v>
      </c>
      <c r="BJ175" s="17">
        <v>0</v>
      </c>
      <c r="BK175" s="17">
        <v>88.115505696757239</v>
      </c>
      <c r="BL175" s="17">
        <v>-18.765228712306367</v>
      </c>
      <c r="BM175" s="17">
        <v>-1.4887833842150169</v>
      </c>
      <c r="BN175" s="15">
        <f t="shared" si="83"/>
        <v>67.86149360023586</v>
      </c>
    </row>
    <row r="176" spans="1:66" s="60" customFormat="1" ht="12.75" customHeight="1" x14ac:dyDescent="0.2">
      <c r="A176" s="14" t="s">
        <v>547</v>
      </c>
      <c r="B176" s="14" t="s">
        <v>1069</v>
      </c>
      <c r="C176" s="67" t="s">
        <v>548</v>
      </c>
      <c r="D176" s="14" t="s">
        <v>101</v>
      </c>
      <c r="E176" s="14" t="s">
        <v>102</v>
      </c>
      <c r="F176" s="14" t="s">
        <v>40</v>
      </c>
      <c r="G176" s="98">
        <f t="shared" si="64"/>
        <v>0</v>
      </c>
      <c r="H176" s="98">
        <f t="shared" si="65"/>
        <v>0</v>
      </c>
      <c r="I176" s="98">
        <f t="shared" si="66"/>
        <v>0</v>
      </c>
      <c r="J176" s="98">
        <f t="shared" si="67"/>
        <v>0</v>
      </c>
      <c r="K176" s="98">
        <f t="shared" si="68"/>
        <v>0</v>
      </c>
      <c r="L176" s="15">
        <f t="shared" si="69"/>
        <v>0</v>
      </c>
      <c r="M176" s="99">
        <v>0</v>
      </c>
      <c r="N176" s="98">
        <v>0</v>
      </c>
      <c r="O176" s="98">
        <v>0</v>
      </c>
      <c r="P176" s="98">
        <v>0</v>
      </c>
      <c r="Q176" s="98">
        <v>0</v>
      </c>
      <c r="R176" s="15">
        <f t="shared" si="70"/>
        <v>0</v>
      </c>
      <c r="S176" s="16">
        <v>0</v>
      </c>
      <c r="T176" s="17">
        <v>0</v>
      </c>
      <c r="U176" s="17">
        <v>0</v>
      </c>
      <c r="V176" s="17">
        <v>0</v>
      </c>
      <c r="W176" s="17">
        <v>0</v>
      </c>
      <c r="X176" s="15">
        <f t="shared" si="71"/>
        <v>0</v>
      </c>
      <c r="Y176" s="18">
        <f>S176*('Labour cost esc'!J$12-1)</f>
        <v>0</v>
      </c>
      <c r="Z176" s="19">
        <f>T176*('Labour cost esc'!K$12-1)</f>
        <v>0</v>
      </c>
      <c r="AA176" s="19">
        <f>U176*('Labour cost esc'!L$12-1)</f>
        <v>0</v>
      </c>
      <c r="AB176" s="19">
        <f>V176*('Labour cost esc'!M$12-1)</f>
        <v>0</v>
      </c>
      <c r="AC176" s="19">
        <f>W176*('Labour cost esc'!N$12-1)</f>
        <v>0</v>
      </c>
      <c r="AD176" s="15">
        <f t="shared" si="72"/>
        <v>0</v>
      </c>
      <c r="AE176" s="18">
        <f t="shared" si="73"/>
        <v>0</v>
      </c>
      <c r="AF176" s="19">
        <f t="shared" si="74"/>
        <v>0</v>
      </c>
      <c r="AG176" s="19">
        <f t="shared" si="75"/>
        <v>0</v>
      </c>
      <c r="AH176" s="19">
        <f t="shared" si="76"/>
        <v>0</v>
      </c>
      <c r="AI176" s="19">
        <f t="shared" si="77"/>
        <v>0</v>
      </c>
      <c r="AJ176" s="20">
        <f t="shared" si="78"/>
        <v>0</v>
      </c>
      <c r="AK176" s="98">
        <f t="shared" si="84"/>
        <v>0</v>
      </c>
      <c r="AL176" s="98">
        <f t="shared" si="85"/>
        <v>0</v>
      </c>
      <c r="AM176" s="98">
        <f t="shared" si="86"/>
        <v>0</v>
      </c>
      <c r="AN176" s="98">
        <f t="shared" si="87"/>
        <v>0</v>
      </c>
      <c r="AO176" s="98">
        <f t="shared" si="88"/>
        <v>0</v>
      </c>
      <c r="AP176" s="15">
        <f t="shared" si="79"/>
        <v>0</v>
      </c>
      <c r="AQ176" s="99">
        <v>0</v>
      </c>
      <c r="AR176" s="98">
        <v>0</v>
      </c>
      <c r="AS176" s="98">
        <v>0</v>
      </c>
      <c r="AT176" s="98">
        <v>0</v>
      </c>
      <c r="AU176" s="98">
        <v>0</v>
      </c>
      <c r="AV176" s="15">
        <f t="shared" si="80"/>
        <v>0</v>
      </c>
      <c r="AW176" s="16">
        <v>0</v>
      </c>
      <c r="AX176" s="17">
        <v>0</v>
      </c>
      <c r="AY176" s="17">
        <v>0</v>
      </c>
      <c r="AZ176" s="17">
        <v>0</v>
      </c>
      <c r="BA176" s="17">
        <v>0</v>
      </c>
      <c r="BB176" s="15">
        <f t="shared" si="81"/>
        <v>0</v>
      </c>
      <c r="BC176" s="16">
        <v>0</v>
      </c>
      <c r="BD176" s="17">
        <v>0</v>
      </c>
      <c r="BE176" s="17">
        <v>0</v>
      </c>
      <c r="BF176" s="17">
        <v>0</v>
      </c>
      <c r="BG176" s="17">
        <v>0</v>
      </c>
      <c r="BH176" s="15">
        <f t="shared" si="82"/>
        <v>0</v>
      </c>
      <c r="BI176" s="16">
        <v>0</v>
      </c>
      <c r="BJ176" s="17">
        <v>0</v>
      </c>
      <c r="BK176" s="17">
        <v>38.550864175477649</v>
      </c>
      <c r="BL176" s="17">
        <v>-1.7894650538726316</v>
      </c>
      <c r="BM176" s="17">
        <v>-0.25735441638225259</v>
      </c>
      <c r="BN176" s="15">
        <f t="shared" si="83"/>
        <v>36.504044705222761</v>
      </c>
    </row>
    <row r="177" spans="1:66" s="60" customFormat="1" ht="12.75" customHeight="1" x14ac:dyDescent="0.2">
      <c r="A177" s="14" t="s">
        <v>549</v>
      </c>
      <c r="B177" s="14" t="s">
        <v>1069</v>
      </c>
      <c r="C177" s="67" t="s">
        <v>550</v>
      </c>
      <c r="D177" s="14" t="s">
        <v>101</v>
      </c>
      <c r="E177" s="14" t="s">
        <v>102</v>
      </c>
      <c r="F177" s="14" t="s">
        <v>48</v>
      </c>
      <c r="G177" s="98">
        <f t="shared" si="64"/>
        <v>0</v>
      </c>
      <c r="H177" s="98">
        <f t="shared" si="65"/>
        <v>0</v>
      </c>
      <c r="I177" s="98">
        <f t="shared" si="66"/>
        <v>0</v>
      </c>
      <c r="J177" s="98">
        <f t="shared" si="67"/>
        <v>0</v>
      </c>
      <c r="K177" s="98">
        <f t="shared" si="68"/>
        <v>0</v>
      </c>
      <c r="L177" s="15">
        <f t="shared" si="69"/>
        <v>0</v>
      </c>
      <c r="M177" s="99">
        <v>0</v>
      </c>
      <c r="N177" s="98">
        <v>0</v>
      </c>
      <c r="O177" s="98">
        <v>0</v>
      </c>
      <c r="P177" s="98">
        <v>0</v>
      </c>
      <c r="Q177" s="98">
        <v>0</v>
      </c>
      <c r="R177" s="15">
        <f t="shared" si="70"/>
        <v>0</v>
      </c>
      <c r="S177" s="16">
        <v>0</v>
      </c>
      <c r="T177" s="17">
        <v>0</v>
      </c>
      <c r="U177" s="17">
        <v>0</v>
      </c>
      <c r="V177" s="17">
        <v>0</v>
      </c>
      <c r="W177" s="17">
        <v>0</v>
      </c>
      <c r="X177" s="15">
        <f t="shared" si="71"/>
        <v>0</v>
      </c>
      <c r="Y177" s="18">
        <f>S177*('Labour cost esc'!J$12-1)</f>
        <v>0</v>
      </c>
      <c r="Z177" s="19">
        <f>T177*('Labour cost esc'!K$12-1)</f>
        <v>0</v>
      </c>
      <c r="AA177" s="19">
        <f>U177*('Labour cost esc'!L$12-1)</f>
        <v>0</v>
      </c>
      <c r="AB177" s="19">
        <f>V177*('Labour cost esc'!M$12-1)</f>
        <v>0</v>
      </c>
      <c r="AC177" s="19">
        <f>W177*('Labour cost esc'!N$12-1)</f>
        <v>0</v>
      </c>
      <c r="AD177" s="15">
        <f t="shared" si="72"/>
        <v>0</v>
      </c>
      <c r="AE177" s="18">
        <f t="shared" si="73"/>
        <v>0</v>
      </c>
      <c r="AF177" s="19">
        <f t="shared" si="74"/>
        <v>0</v>
      </c>
      <c r="AG177" s="19">
        <f t="shared" si="75"/>
        <v>0</v>
      </c>
      <c r="AH177" s="19">
        <f t="shared" si="76"/>
        <v>0</v>
      </c>
      <c r="AI177" s="19">
        <f t="shared" si="77"/>
        <v>0</v>
      </c>
      <c r="AJ177" s="20">
        <f t="shared" si="78"/>
        <v>0</v>
      </c>
      <c r="AK177" s="98">
        <f t="shared" si="84"/>
        <v>0</v>
      </c>
      <c r="AL177" s="98">
        <f t="shared" si="85"/>
        <v>0</v>
      </c>
      <c r="AM177" s="98">
        <f t="shared" si="86"/>
        <v>0</v>
      </c>
      <c r="AN177" s="98">
        <f t="shared" si="87"/>
        <v>0</v>
      </c>
      <c r="AO177" s="98">
        <f t="shared" si="88"/>
        <v>0</v>
      </c>
      <c r="AP177" s="15">
        <f t="shared" si="79"/>
        <v>0</v>
      </c>
      <c r="AQ177" s="99">
        <v>0</v>
      </c>
      <c r="AR177" s="98">
        <v>0</v>
      </c>
      <c r="AS177" s="98">
        <v>0</v>
      </c>
      <c r="AT177" s="98">
        <v>0</v>
      </c>
      <c r="AU177" s="98">
        <v>0</v>
      </c>
      <c r="AV177" s="15">
        <f t="shared" si="80"/>
        <v>0</v>
      </c>
      <c r="AW177" s="16">
        <v>0</v>
      </c>
      <c r="AX177" s="17">
        <v>0</v>
      </c>
      <c r="AY177" s="17">
        <v>0</v>
      </c>
      <c r="AZ177" s="17">
        <v>0</v>
      </c>
      <c r="BA177" s="17">
        <v>0</v>
      </c>
      <c r="BB177" s="15">
        <f t="shared" si="81"/>
        <v>0</v>
      </c>
      <c r="BC177" s="16">
        <v>0</v>
      </c>
      <c r="BD177" s="17">
        <v>0</v>
      </c>
      <c r="BE177" s="17">
        <v>0</v>
      </c>
      <c r="BF177" s="17">
        <v>0</v>
      </c>
      <c r="BG177" s="17">
        <v>0</v>
      </c>
      <c r="BH177" s="15">
        <f t="shared" si="82"/>
        <v>0</v>
      </c>
      <c r="BI177" s="16">
        <v>0</v>
      </c>
      <c r="BJ177" s="17">
        <v>0</v>
      </c>
      <c r="BK177" s="17">
        <v>0</v>
      </c>
      <c r="BL177" s="17">
        <v>103.8092579745955</v>
      </c>
      <c r="BM177" s="17">
        <v>-19.453384590665532</v>
      </c>
      <c r="BN177" s="15">
        <f t="shared" si="83"/>
        <v>84.355873383929961</v>
      </c>
    </row>
    <row r="178" spans="1:66" s="60" customFormat="1" ht="12.75" customHeight="1" x14ac:dyDescent="0.2">
      <c r="A178" s="14" t="s">
        <v>551</v>
      </c>
      <c r="B178" s="14" t="s">
        <v>1069</v>
      </c>
      <c r="C178" s="67" t="s">
        <v>552</v>
      </c>
      <c r="D178" s="14" t="s">
        <v>101</v>
      </c>
      <c r="E178" s="14" t="s">
        <v>102</v>
      </c>
      <c r="F178" s="14" t="s">
        <v>40</v>
      </c>
      <c r="G178" s="98">
        <f t="shared" si="64"/>
        <v>0</v>
      </c>
      <c r="H178" s="98">
        <f t="shared" si="65"/>
        <v>0</v>
      </c>
      <c r="I178" s="98">
        <f t="shared" si="66"/>
        <v>0</v>
      </c>
      <c r="J178" s="98">
        <f t="shared" si="67"/>
        <v>0</v>
      </c>
      <c r="K178" s="98">
        <f t="shared" si="68"/>
        <v>0</v>
      </c>
      <c r="L178" s="15">
        <f t="shared" si="69"/>
        <v>0</v>
      </c>
      <c r="M178" s="99">
        <v>0</v>
      </c>
      <c r="N178" s="98">
        <v>0</v>
      </c>
      <c r="O178" s="98">
        <v>0</v>
      </c>
      <c r="P178" s="98">
        <v>0</v>
      </c>
      <c r="Q178" s="98">
        <v>0</v>
      </c>
      <c r="R178" s="15">
        <f t="shared" si="70"/>
        <v>0</v>
      </c>
      <c r="S178" s="16">
        <v>0</v>
      </c>
      <c r="T178" s="17">
        <v>0</v>
      </c>
      <c r="U178" s="17">
        <v>0</v>
      </c>
      <c r="V178" s="17">
        <v>0</v>
      </c>
      <c r="W178" s="17">
        <v>0</v>
      </c>
      <c r="X178" s="15">
        <f t="shared" si="71"/>
        <v>0</v>
      </c>
      <c r="Y178" s="18">
        <f>S178*('Labour cost esc'!J$12-1)</f>
        <v>0</v>
      </c>
      <c r="Z178" s="19">
        <f>T178*('Labour cost esc'!K$12-1)</f>
        <v>0</v>
      </c>
      <c r="AA178" s="19">
        <f>U178*('Labour cost esc'!L$12-1)</f>
        <v>0</v>
      </c>
      <c r="AB178" s="19">
        <f>V178*('Labour cost esc'!M$12-1)</f>
        <v>0</v>
      </c>
      <c r="AC178" s="19">
        <f>W178*('Labour cost esc'!N$12-1)</f>
        <v>0</v>
      </c>
      <c r="AD178" s="15">
        <f t="shared" si="72"/>
        <v>0</v>
      </c>
      <c r="AE178" s="18">
        <f t="shared" si="73"/>
        <v>0</v>
      </c>
      <c r="AF178" s="19">
        <f t="shared" si="74"/>
        <v>0</v>
      </c>
      <c r="AG178" s="19">
        <f t="shared" si="75"/>
        <v>0</v>
      </c>
      <c r="AH178" s="19">
        <f t="shared" si="76"/>
        <v>0</v>
      </c>
      <c r="AI178" s="19">
        <f t="shared" si="77"/>
        <v>0</v>
      </c>
      <c r="AJ178" s="20">
        <f t="shared" si="78"/>
        <v>0</v>
      </c>
      <c r="AK178" s="98">
        <f t="shared" si="84"/>
        <v>0</v>
      </c>
      <c r="AL178" s="98">
        <f t="shared" si="85"/>
        <v>0</v>
      </c>
      <c r="AM178" s="98">
        <f t="shared" si="86"/>
        <v>0</v>
      </c>
      <c r="AN178" s="98">
        <f t="shared" si="87"/>
        <v>0</v>
      </c>
      <c r="AO178" s="98">
        <f t="shared" si="88"/>
        <v>0</v>
      </c>
      <c r="AP178" s="15">
        <f t="shared" si="79"/>
        <v>0</v>
      </c>
      <c r="AQ178" s="99">
        <v>0</v>
      </c>
      <c r="AR178" s="98">
        <v>0</v>
      </c>
      <c r="AS178" s="98">
        <v>0</v>
      </c>
      <c r="AT178" s="98">
        <v>0</v>
      </c>
      <c r="AU178" s="98">
        <v>0</v>
      </c>
      <c r="AV178" s="15">
        <f t="shared" si="80"/>
        <v>0</v>
      </c>
      <c r="AW178" s="16">
        <v>0</v>
      </c>
      <c r="AX178" s="17">
        <v>0</v>
      </c>
      <c r="AY178" s="17">
        <v>0</v>
      </c>
      <c r="AZ178" s="17">
        <v>0</v>
      </c>
      <c r="BA178" s="17">
        <v>0</v>
      </c>
      <c r="BB178" s="15">
        <f t="shared" si="81"/>
        <v>0</v>
      </c>
      <c r="BC178" s="16">
        <v>0</v>
      </c>
      <c r="BD178" s="17">
        <v>0</v>
      </c>
      <c r="BE178" s="17">
        <v>0</v>
      </c>
      <c r="BF178" s="17">
        <v>0</v>
      </c>
      <c r="BG178" s="17">
        <v>0</v>
      </c>
      <c r="BH178" s="15">
        <f t="shared" si="82"/>
        <v>0</v>
      </c>
      <c r="BI178" s="16">
        <v>0</v>
      </c>
      <c r="BJ178" s="17">
        <v>0</v>
      </c>
      <c r="BK178" s="17">
        <v>0</v>
      </c>
      <c r="BL178" s="17">
        <v>10.451985261273665</v>
      </c>
      <c r="BM178" s="17">
        <v>0</v>
      </c>
      <c r="BN178" s="15">
        <f t="shared" si="83"/>
        <v>10.451985261273665</v>
      </c>
    </row>
    <row r="179" spans="1:66" s="60" customFormat="1" ht="12.75" customHeight="1" x14ac:dyDescent="0.2">
      <c r="A179" s="14" t="s">
        <v>553</v>
      </c>
      <c r="B179" s="14" t="s">
        <v>1069</v>
      </c>
      <c r="C179" s="67" t="s">
        <v>554</v>
      </c>
      <c r="D179" s="14" t="s">
        <v>101</v>
      </c>
      <c r="E179" s="14" t="s">
        <v>102</v>
      </c>
      <c r="F179" s="14" t="s">
        <v>40</v>
      </c>
      <c r="G179" s="98">
        <f t="shared" si="64"/>
        <v>0</v>
      </c>
      <c r="H179" s="98">
        <f t="shared" si="65"/>
        <v>0</v>
      </c>
      <c r="I179" s="98">
        <f t="shared" si="66"/>
        <v>0</v>
      </c>
      <c r="J179" s="98">
        <f t="shared" si="67"/>
        <v>0</v>
      </c>
      <c r="K179" s="98">
        <f t="shared" si="68"/>
        <v>0</v>
      </c>
      <c r="L179" s="15">
        <f t="shared" si="69"/>
        <v>0</v>
      </c>
      <c r="M179" s="99">
        <v>0</v>
      </c>
      <c r="N179" s="98">
        <v>0</v>
      </c>
      <c r="O179" s="98">
        <v>0</v>
      </c>
      <c r="P179" s="98">
        <v>0</v>
      </c>
      <c r="Q179" s="98">
        <v>0</v>
      </c>
      <c r="R179" s="15">
        <f t="shared" si="70"/>
        <v>0</v>
      </c>
      <c r="S179" s="16">
        <v>0</v>
      </c>
      <c r="T179" s="17">
        <v>0</v>
      </c>
      <c r="U179" s="17">
        <v>0</v>
      </c>
      <c r="V179" s="17">
        <v>0</v>
      </c>
      <c r="W179" s="17">
        <v>0</v>
      </c>
      <c r="X179" s="15">
        <f t="shared" si="71"/>
        <v>0</v>
      </c>
      <c r="Y179" s="18">
        <f>S179*('Labour cost esc'!J$12-1)</f>
        <v>0</v>
      </c>
      <c r="Z179" s="19">
        <f>T179*('Labour cost esc'!K$12-1)</f>
        <v>0</v>
      </c>
      <c r="AA179" s="19">
        <f>U179*('Labour cost esc'!L$12-1)</f>
        <v>0</v>
      </c>
      <c r="AB179" s="19">
        <f>V179*('Labour cost esc'!M$12-1)</f>
        <v>0</v>
      </c>
      <c r="AC179" s="19">
        <f>W179*('Labour cost esc'!N$12-1)</f>
        <v>0</v>
      </c>
      <c r="AD179" s="15">
        <f t="shared" si="72"/>
        <v>0</v>
      </c>
      <c r="AE179" s="18">
        <f t="shared" si="73"/>
        <v>0</v>
      </c>
      <c r="AF179" s="19">
        <f t="shared" si="74"/>
        <v>0</v>
      </c>
      <c r="AG179" s="19">
        <f t="shared" si="75"/>
        <v>0</v>
      </c>
      <c r="AH179" s="19">
        <f t="shared" si="76"/>
        <v>0</v>
      </c>
      <c r="AI179" s="19">
        <f t="shared" si="77"/>
        <v>0</v>
      </c>
      <c r="AJ179" s="20">
        <f t="shared" si="78"/>
        <v>0</v>
      </c>
      <c r="AK179" s="98">
        <f t="shared" si="84"/>
        <v>0</v>
      </c>
      <c r="AL179" s="98">
        <f t="shared" si="85"/>
        <v>0</v>
      </c>
      <c r="AM179" s="98">
        <f t="shared" si="86"/>
        <v>0</v>
      </c>
      <c r="AN179" s="98">
        <f t="shared" si="87"/>
        <v>0</v>
      </c>
      <c r="AO179" s="98">
        <f t="shared" si="88"/>
        <v>0</v>
      </c>
      <c r="AP179" s="15">
        <f t="shared" si="79"/>
        <v>0</v>
      </c>
      <c r="AQ179" s="99">
        <v>0</v>
      </c>
      <c r="AR179" s="98">
        <v>0</v>
      </c>
      <c r="AS179" s="98">
        <v>0</v>
      </c>
      <c r="AT179" s="98">
        <v>0</v>
      </c>
      <c r="AU179" s="98">
        <v>0</v>
      </c>
      <c r="AV179" s="15">
        <f t="shared" si="80"/>
        <v>0</v>
      </c>
      <c r="AW179" s="16">
        <v>0</v>
      </c>
      <c r="AX179" s="17">
        <v>0</v>
      </c>
      <c r="AY179" s="17">
        <v>0</v>
      </c>
      <c r="AZ179" s="17">
        <v>0</v>
      </c>
      <c r="BA179" s="17">
        <v>0</v>
      </c>
      <c r="BB179" s="15">
        <f t="shared" si="81"/>
        <v>0</v>
      </c>
      <c r="BC179" s="16">
        <v>0</v>
      </c>
      <c r="BD179" s="17">
        <v>0</v>
      </c>
      <c r="BE179" s="17">
        <v>0</v>
      </c>
      <c r="BF179" s="17">
        <v>0</v>
      </c>
      <c r="BG179" s="17">
        <v>0</v>
      </c>
      <c r="BH179" s="15">
        <f t="shared" si="82"/>
        <v>0</v>
      </c>
      <c r="BI179" s="16">
        <v>0</v>
      </c>
      <c r="BJ179" s="17">
        <v>0</v>
      </c>
      <c r="BK179" s="17">
        <v>52.742943335232255</v>
      </c>
      <c r="BL179" s="17">
        <v>0</v>
      </c>
      <c r="BM179" s="17">
        <v>0</v>
      </c>
      <c r="BN179" s="15">
        <f t="shared" si="83"/>
        <v>52.742943335232255</v>
      </c>
    </row>
    <row r="180" spans="1:66" s="60" customFormat="1" ht="12.75" customHeight="1" x14ac:dyDescent="0.2">
      <c r="A180" s="14" t="s">
        <v>555</v>
      </c>
      <c r="B180" s="14" t="s">
        <v>1069</v>
      </c>
      <c r="C180" s="67" t="s">
        <v>103</v>
      </c>
      <c r="D180" s="14" t="s">
        <v>101</v>
      </c>
      <c r="E180" s="14" t="s">
        <v>102</v>
      </c>
      <c r="F180" s="14" t="s">
        <v>104</v>
      </c>
      <c r="G180" s="98">
        <f t="shared" si="64"/>
        <v>0</v>
      </c>
      <c r="H180" s="98">
        <f t="shared" si="65"/>
        <v>0</v>
      </c>
      <c r="I180" s="98">
        <f t="shared" si="66"/>
        <v>0</v>
      </c>
      <c r="J180" s="98">
        <f t="shared" si="67"/>
        <v>0</v>
      </c>
      <c r="K180" s="98">
        <f t="shared" si="68"/>
        <v>0</v>
      </c>
      <c r="L180" s="15">
        <f t="shared" si="69"/>
        <v>0</v>
      </c>
      <c r="M180" s="99"/>
      <c r="N180" s="98"/>
      <c r="O180" s="98"/>
      <c r="P180" s="98"/>
      <c r="Q180" s="98"/>
      <c r="R180" s="15">
        <f t="shared" si="70"/>
        <v>0</v>
      </c>
      <c r="S180" s="16">
        <v>174</v>
      </c>
      <c r="T180" s="17">
        <v>174</v>
      </c>
      <c r="U180" s="17"/>
      <c r="V180" s="17"/>
      <c r="W180" s="17"/>
      <c r="X180" s="15">
        <f t="shared" si="71"/>
        <v>348</v>
      </c>
      <c r="Y180" s="18">
        <f>S180*('Labour cost esc'!J$12-1)</f>
        <v>0.88702285083548205</v>
      </c>
      <c r="Z180" s="19">
        <f>T180*('Labour cost esc'!K$12-1)</f>
        <v>1.3322285484703782</v>
      </c>
      <c r="AA180" s="19">
        <f>U180*('Labour cost esc'!L$12-1)</f>
        <v>0</v>
      </c>
      <c r="AB180" s="19">
        <f>V180*('Labour cost esc'!M$12-1)</f>
        <v>0</v>
      </c>
      <c r="AC180" s="19">
        <f>W180*('Labour cost esc'!N$12-1)</f>
        <v>0</v>
      </c>
      <c r="AD180" s="15">
        <f t="shared" si="72"/>
        <v>2.2192513993058602</v>
      </c>
      <c r="AE180" s="18">
        <f t="shared" si="73"/>
        <v>174.88702285083548</v>
      </c>
      <c r="AF180" s="19">
        <f t="shared" si="74"/>
        <v>175.33222854847037</v>
      </c>
      <c r="AG180" s="19">
        <f t="shared" si="75"/>
        <v>0</v>
      </c>
      <c r="AH180" s="19">
        <f t="shared" si="76"/>
        <v>0</v>
      </c>
      <c r="AI180" s="19">
        <f t="shared" si="77"/>
        <v>0</v>
      </c>
      <c r="AJ180" s="20">
        <f t="shared" si="78"/>
        <v>350.21925139930585</v>
      </c>
      <c r="AK180" s="98">
        <f t="shared" si="84"/>
        <v>0</v>
      </c>
      <c r="AL180" s="98">
        <f t="shared" si="85"/>
        <v>0</v>
      </c>
      <c r="AM180" s="98">
        <f t="shared" si="86"/>
        <v>0</v>
      </c>
      <c r="AN180" s="98">
        <f t="shared" si="87"/>
        <v>0</v>
      </c>
      <c r="AO180" s="98">
        <f t="shared" si="88"/>
        <v>0</v>
      </c>
      <c r="AP180" s="15">
        <f t="shared" si="79"/>
        <v>0</v>
      </c>
      <c r="AQ180" s="99">
        <v>0</v>
      </c>
      <c r="AR180" s="98">
        <v>0</v>
      </c>
      <c r="AS180" s="98">
        <v>0</v>
      </c>
      <c r="AT180" s="98">
        <v>0</v>
      </c>
      <c r="AU180" s="98">
        <v>0</v>
      </c>
      <c r="AV180" s="15">
        <f t="shared" si="80"/>
        <v>0</v>
      </c>
      <c r="AW180" s="16"/>
      <c r="AX180" s="17"/>
      <c r="AY180" s="17"/>
      <c r="AZ180" s="17"/>
      <c r="BA180" s="17"/>
      <c r="BB180" s="15">
        <f t="shared" si="81"/>
        <v>0</v>
      </c>
      <c r="BC180" s="16"/>
      <c r="BD180" s="17"/>
      <c r="BE180" s="17"/>
      <c r="BF180" s="17"/>
      <c r="BG180" s="17"/>
      <c r="BH180" s="15">
        <f t="shared" si="82"/>
        <v>0</v>
      </c>
      <c r="BI180" s="16"/>
      <c r="BJ180" s="17"/>
      <c r="BK180" s="17"/>
      <c r="BL180" s="17"/>
      <c r="BM180" s="17"/>
      <c r="BN180" s="15">
        <f t="shared" si="83"/>
        <v>0</v>
      </c>
    </row>
    <row r="181" spans="1:66" s="60" customFormat="1" ht="12.75" customHeight="1" x14ac:dyDescent="0.2">
      <c r="A181" s="14" t="s">
        <v>556</v>
      </c>
      <c r="B181" s="14" t="s">
        <v>1069</v>
      </c>
      <c r="C181" s="67" t="s">
        <v>105</v>
      </c>
      <c r="D181" s="14" t="s">
        <v>106</v>
      </c>
      <c r="E181" s="14" t="s">
        <v>107</v>
      </c>
      <c r="F181" s="14" t="s">
        <v>37</v>
      </c>
      <c r="G181" s="98">
        <f t="shared" si="64"/>
        <v>80</v>
      </c>
      <c r="H181" s="98">
        <f t="shared" si="65"/>
        <v>80</v>
      </c>
      <c r="I181" s="98">
        <f t="shared" si="66"/>
        <v>80</v>
      </c>
      <c r="J181" s="98">
        <f t="shared" si="67"/>
        <v>80</v>
      </c>
      <c r="K181" s="98">
        <f t="shared" si="68"/>
        <v>80</v>
      </c>
      <c r="L181" s="15">
        <f t="shared" si="69"/>
        <v>80</v>
      </c>
      <c r="M181" s="99">
        <v>2</v>
      </c>
      <c r="N181" s="98">
        <v>2</v>
      </c>
      <c r="O181" s="98">
        <v>2</v>
      </c>
      <c r="P181" s="98">
        <v>2</v>
      </c>
      <c r="Q181" s="98">
        <v>2</v>
      </c>
      <c r="R181" s="15">
        <f t="shared" si="70"/>
        <v>10</v>
      </c>
      <c r="S181" s="16">
        <v>160</v>
      </c>
      <c r="T181" s="17">
        <v>160</v>
      </c>
      <c r="U181" s="17">
        <v>160</v>
      </c>
      <c r="V181" s="17">
        <v>160</v>
      </c>
      <c r="W181" s="17">
        <v>160</v>
      </c>
      <c r="X181" s="15">
        <f t="shared" si="71"/>
        <v>800</v>
      </c>
      <c r="Y181" s="18">
        <f>S181*('Labour cost esc'!J$12-1)</f>
        <v>0.8156531961705582</v>
      </c>
      <c r="Z181" s="19">
        <f>T181*('Labour cost esc'!K$12-1)</f>
        <v>1.225037745719888</v>
      </c>
      <c r="AA181" s="19">
        <f>U181*('Labour cost esc'!L$12-1)</f>
        <v>1.6354644556937714</v>
      </c>
      <c r="AB181" s="19">
        <f>V181*('Labour cost esc'!M$12-1)</f>
        <v>2.0469359790950037</v>
      </c>
      <c r="AC181" s="19">
        <f>W181*('Labour cost esc'!N$12-1)</f>
        <v>2.4594549756800177</v>
      </c>
      <c r="AD181" s="15">
        <f t="shared" si="72"/>
        <v>8.182546352359239</v>
      </c>
      <c r="AE181" s="18">
        <f t="shared" si="73"/>
        <v>160.81565319617056</v>
      </c>
      <c r="AF181" s="19">
        <f t="shared" si="74"/>
        <v>161.22503774571987</v>
      </c>
      <c r="AG181" s="19">
        <f t="shared" si="75"/>
        <v>161.63546445569378</v>
      </c>
      <c r="AH181" s="19">
        <f t="shared" si="76"/>
        <v>162.046935979095</v>
      </c>
      <c r="AI181" s="19">
        <f t="shared" si="77"/>
        <v>162.45945497568002</v>
      </c>
      <c r="AJ181" s="20">
        <f t="shared" si="78"/>
        <v>808.18254635235928</v>
      </c>
      <c r="AK181" s="98">
        <f t="shared" si="84"/>
        <v>0</v>
      </c>
      <c r="AL181" s="98">
        <f t="shared" si="85"/>
        <v>0</v>
      </c>
      <c r="AM181" s="98">
        <f t="shared" si="86"/>
        <v>0</v>
      </c>
      <c r="AN181" s="98">
        <f t="shared" si="87"/>
        <v>0</v>
      </c>
      <c r="AO181" s="98">
        <f t="shared" si="88"/>
        <v>0</v>
      </c>
      <c r="AP181" s="15">
        <f t="shared" si="79"/>
        <v>0</v>
      </c>
      <c r="AQ181" s="99">
        <v>0</v>
      </c>
      <c r="AR181" s="98">
        <v>0</v>
      </c>
      <c r="AS181" s="98">
        <v>0</v>
      </c>
      <c r="AT181" s="98">
        <v>0</v>
      </c>
      <c r="AU181" s="98">
        <v>0</v>
      </c>
      <c r="AV181" s="15">
        <f t="shared" si="80"/>
        <v>0</v>
      </c>
      <c r="AW181" s="16">
        <v>0</v>
      </c>
      <c r="AX181" s="17">
        <v>0</v>
      </c>
      <c r="AY181" s="17">
        <v>145.10348640000001</v>
      </c>
      <c r="AZ181" s="17">
        <v>3.1428900000000026</v>
      </c>
      <c r="BA181" s="17">
        <v>208.33099999999999</v>
      </c>
      <c r="BB181" s="15">
        <f t="shared" si="81"/>
        <v>356.57737639999999</v>
      </c>
      <c r="BC181" s="16">
        <v>0</v>
      </c>
      <c r="BD181" s="17">
        <v>0</v>
      </c>
      <c r="BE181" s="17">
        <v>0</v>
      </c>
      <c r="BF181" s="17">
        <v>0</v>
      </c>
      <c r="BG181" s="17">
        <v>0</v>
      </c>
      <c r="BH181" s="15">
        <f t="shared" si="82"/>
        <v>0</v>
      </c>
      <c r="BI181" s="16">
        <v>0</v>
      </c>
      <c r="BJ181" s="17">
        <v>0</v>
      </c>
      <c r="BK181" s="17">
        <v>0</v>
      </c>
      <c r="BL181" s="17">
        <v>0</v>
      </c>
      <c r="BM181" s="17">
        <v>0</v>
      </c>
      <c r="BN181" s="15">
        <f t="shared" si="83"/>
        <v>0</v>
      </c>
    </row>
    <row r="182" spans="1:66" s="60" customFormat="1" ht="12.75" customHeight="1" x14ac:dyDescent="0.2">
      <c r="A182" s="14" t="s">
        <v>557</v>
      </c>
      <c r="B182" s="14" t="s">
        <v>1069</v>
      </c>
      <c r="C182" s="67" t="s">
        <v>558</v>
      </c>
      <c r="D182" s="14" t="s">
        <v>106</v>
      </c>
      <c r="E182" s="14" t="s">
        <v>107</v>
      </c>
      <c r="F182" s="14" t="s">
        <v>37</v>
      </c>
      <c r="G182" s="98">
        <f t="shared" si="64"/>
        <v>0</v>
      </c>
      <c r="H182" s="98">
        <f t="shared" si="65"/>
        <v>0</v>
      </c>
      <c r="I182" s="98">
        <f t="shared" si="66"/>
        <v>0</v>
      </c>
      <c r="J182" s="98">
        <f t="shared" si="67"/>
        <v>0</v>
      </c>
      <c r="K182" s="98">
        <f t="shared" si="68"/>
        <v>0</v>
      </c>
      <c r="L182" s="15">
        <f t="shared" si="69"/>
        <v>0</v>
      </c>
      <c r="M182" s="99">
        <v>0</v>
      </c>
      <c r="N182" s="98">
        <v>0</v>
      </c>
      <c r="O182" s="98">
        <v>0</v>
      </c>
      <c r="P182" s="98">
        <v>0</v>
      </c>
      <c r="Q182" s="98">
        <v>0</v>
      </c>
      <c r="R182" s="15">
        <f t="shared" si="70"/>
        <v>0</v>
      </c>
      <c r="S182" s="16">
        <v>0</v>
      </c>
      <c r="T182" s="17">
        <v>0</v>
      </c>
      <c r="U182" s="17">
        <v>0</v>
      </c>
      <c r="V182" s="17">
        <v>0</v>
      </c>
      <c r="W182" s="17">
        <v>0</v>
      </c>
      <c r="X182" s="15">
        <f t="shared" si="71"/>
        <v>0</v>
      </c>
      <c r="Y182" s="18">
        <f>S182*('Labour cost esc'!J$12-1)</f>
        <v>0</v>
      </c>
      <c r="Z182" s="19">
        <f>T182*('Labour cost esc'!K$12-1)</f>
        <v>0</v>
      </c>
      <c r="AA182" s="19">
        <f>U182*('Labour cost esc'!L$12-1)</f>
        <v>0</v>
      </c>
      <c r="AB182" s="19">
        <f>V182*('Labour cost esc'!M$12-1)</f>
        <v>0</v>
      </c>
      <c r="AC182" s="19">
        <f>W182*('Labour cost esc'!N$12-1)</f>
        <v>0</v>
      </c>
      <c r="AD182" s="15">
        <f t="shared" si="72"/>
        <v>0</v>
      </c>
      <c r="AE182" s="18">
        <f t="shared" si="73"/>
        <v>0</v>
      </c>
      <c r="AF182" s="19">
        <f t="shared" si="74"/>
        <v>0</v>
      </c>
      <c r="AG182" s="19">
        <f t="shared" si="75"/>
        <v>0</v>
      </c>
      <c r="AH182" s="19">
        <f t="shared" si="76"/>
        <v>0</v>
      </c>
      <c r="AI182" s="19">
        <f t="shared" si="77"/>
        <v>0</v>
      </c>
      <c r="AJ182" s="20">
        <f t="shared" si="78"/>
        <v>0</v>
      </c>
      <c r="AK182" s="98">
        <f t="shared" si="84"/>
        <v>0</v>
      </c>
      <c r="AL182" s="98">
        <f t="shared" si="85"/>
        <v>0</v>
      </c>
      <c r="AM182" s="98">
        <f t="shared" si="86"/>
        <v>0</v>
      </c>
      <c r="AN182" s="98">
        <f t="shared" si="87"/>
        <v>0</v>
      </c>
      <c r="AO182" s="98">
        <f t="shared" si="88"/>
        <v>0</v>
      </c>
      <c r="AP182" s="15">
        <f t="shared" si="79"/>
        <v>0</v>
      </c>
      <c r="AQ182" s="99">
        <v>0</v>
      </c>
      <c r="AR182" s="98">
        <v>0</v>
      </c>
      <c r="AS182" s="98">
        <v>0</v>
      </c>
      <c r="AT182" s="98">
        <v>0</v>
      </c>
      <c r="AU182" s="98">
        <v>0</v>
      </c>
      <c r="AV182" s="15">
        <f t="shared" si="80"/>
        <v>0</v>
      </c>
      <c r="AW182" s="16">
        <v>0</v>
      </c>
      <c r="AX182" s="17">
        <v>0</v>
      </c>
      <c r="AY182" s="17">
        <v>0</v>
      </c>
      <c r="AZ182" s="17">
        <v>0</v>
      </c>
      <c r="BA182" s="17">
        <v>0</v>
      </c>
      <c r="BB182" s="15">
        <f t="shared" si="81"/>
        <v>0</v>
      </c>
      <c r="BC182" s="16">
        <v>0</v>
      </c>
      <c r="BD182" s="17">
        <v>0</v>
      </c>
      <c r="BE182" s="17">
        <v>0</v>
      </c>
      <c r="BF182" s="17">
        <v>0</v>
      </c>
      <c r="BG182" s="17">
        <v>0</v>
      </c>
      <c r="BH182" s="15">
        <f t="shared" si="82"/>
        <v>0</v>
      </c>
      <c r="BI182" s="16">
        <v>0</v>
      </c>
      <c r="BJ182" s="17">
        <v>0</v>
      </c>
      <c r="BK182" s="17">
        <v>2.8293276965994738</v>
      </c>
      <c r="BL182" s="17">
        <v>0</v>
      </c>
      <c r="BM182" s="17">
        <v>0</v>
      </c>
      <c r="BN182" s="15">
        <f t="shared" si="83"/>
        <v>2.8293276965994738</v>
      </c>
    </row>
    <row r="183" spans="1:66" s="60" customFormat="1" ht="12.75" customHeight="1" x14ac:dyDescent="0.2">
      <c r="A183" s="14" t="s">
        <v>559</v>
      </c>
      <c r="B183" s="14" t="s">
        <v>1069</v>
      </c>
      <c r="C183" s="67" t="s">
        <v>560</v>
      </c>
      <c r="D183" s="14" t="s">
        <v>106</v>
      </c>
      <c r="E183" s="14" t="s">
        <v>107</v>
      </c>
      <c r="F183" s="14" t="s">
        <v>37</v>
      </c>
      <c r="G183" s="98">
        <f t="shared" si="64"/>
        <v>0</v>
      </c>
      <c r="H183" s="98">
        <f t="shared" si="65"/>
        <v>0</v>
      </c>
      <c r="I183" s="98">
        <f t="shared" si="66"/>
        <v>0</v>
      </c>
      <c r="J183" s="98">
        <f t="shared" si="67"/>
        <v>0</v>
      </c>
      <c r="K183" s="98">
        <f t="shared" si="68"/>
        <v>0</v>
      </c>
      <c r="L183" s="15">
        <f t="shared" si="69"/>
        <v>0</v>
      </c>
      <c r="M183" s="99">
        <v>0</v>
      </c>
      <c r="N183" s="98">
        <v>0</v>
      </c>
      <c r="O183" s="98">
        <v>0</v>
      </c>
      <c r="P183" s="98">
        <v>0</v>
      </c>
      <c r="Q183" s="98">
        <v>0</v>
      </c>
      <c r="R183" s="15">
        <f t="shared" si="70"/>
        <v>0</v>
      </c>
      <c r="S183" s="16">
        <v>0</v>
      </c>
      <c r="T183" s="17">
        <v>0</v>
      </c>
      <c r="U183" s="17">
        <v>0</v>
      </c>
      <c r="V183" s="17">
        <v>0</v>
      </c>
      <c r="W183" s="17">
        <v>0</v>
      </c>
      <c r="X183" s="15">
        <f t="shared" si="71"/>
        <v>0</v>
      </c>
      <c r="Y183" s="18">
        <f>S183*('Labour cost esc'!J$12-1)</f>
        <v>0</v>
      </c>
      <c r="Z183" s="19">
        <f>T183*('Labour cost esc'!K$12-1)</f>
        <v>0</v>
      </c>
      <c r="AA183" s="19">
        <f>U183*('Labour cost esc'!L$12-1)</f>
        <v>0</v>
      </c>
      <c r="AB183" s="19">
        <f>V183*('Labour cost esc'!M$12-1)</f>
        <v>0</v>
      </c>
      <c r="AC183" s="19">
        <f>W183*('Labour cost esc'!N$12-1)</f>
        <v>0</v>
      </c>
      <c r="AD183" s="15">
        <f t="shared" si="72"/>
        <v>0</v>
      </c>
      <c r="AE183" s="18">
        <f t="shared" si="73"/>
        <v>0</v>
      </c>
      <c r="AF183" s="19">
        <f t="shared" si="74"/>
        <v>0</v>
      </c>
      <c r="AG183" s="19">
        <f t="shared" si="75"/>
        <v>0</v>
      </c>
      <c r="AH183" s="19">
        <f t="shared" si="76"/>
        <v>0</v>
      </c>
      <c r="AI183" s="19">
        <f t="shared" si="77"/>
        <v>0</v>
      </c>
      <c r="AJ183" s="20">
        <f t="shared" si="78"/>
        <v>0</v>
      </c>
      <c r="AK183" s="98">
        <f t="shared" si="84"/>
        <v>0</v>
      </c>
      <c r="AL183" s="98">
        <f t="shared" si="85"/>
        <v>0</v>
      </c>
      <c r="AM183" s="98">
        <f t="shared" si="86"/>
        <v>0</v>
      </c>
      <c r="AN183" s="98">
        <f t="shared" si="87"/>
        <v>0</v>
      </c>
      <c r="AO183" s="98">
        <f t="shared" si="88"/>
        <v>0</v>
      </c>
      <c r="AP183" s="15">
        <f t="shared" si="79"/>
        <v>0</v>
      </c>
      <c r="AQ183" s="99">
        <v>0</v>
      </c>
      <c r="AR183" s="98">
        <v>0</v>
      </c>
      <c r="AS183" s="98">
        <v>0</v>
      </c>
      <c r="AT183" s="98">
        <v>0</v>
      </c>
      <c r="AU183" s="98">
        <v>0</v>
      </c>
      <c r="AV183" s="15">
        <f t="shared" si="80"/>
        <v>0</v>
      </c>
      <c r="AW183" s="16">
        <v>0</v>
      </c>
      <c r="AX183" s="17">
        <v>0</v>
      </c>
      <c r="AY183" s="17">
        <v>0</v>
      </c>
      <c r="AZ183" s="17">
        <v>0</v>
      </c>
      <c r="BA183" s="17">
        <v>0</v>
      </c>
      <c r="BB183" s="15">
        <f t="shared" si="81"/>
        <v>0</v>
      </c>
      <c r="BC183" s="16">
        <v>0</v>
      </c>
      <c r="BD183" s="17">
        <v>0</v>
      </c>
      <c r="BE183" s="17">
        <v>0</v>
      </c>
      <c r="BF183" s="17">
        <v>0</v>
      </c>
      <c r="BG183" s="17">
        <v>0</v>
      </c>
      <c r="BH183" s="15">
        <f t="shared" si="82"/>
        <v>0</v>
      </c>
      <c r="BI183" s="16">
        <v>-1.7489861594181819</v>
      </c>
      <c r="BJ183" s="17">
        <v>0</v>
      </c>
      <c r="BK183" s="17">
        <v>0</v>
      </c>
      <c r="BL183" s="17">
        <v>0</v>
      </c>
      <c r="BM183" s="17">
        <v>0</v>
      </c>
      <c r="BN183" s="15">
        <f t="shared" si="83"/>
        <v>-1.7489861594181819</v>
      </c>
    </row>
    <row r="184" spans="1:66" s="60" customFormat="1" ht="12.75" customHeight="1" x14ac:dyDescent="0.2">
      <c r="A184" s="14" t="s">
        <v>563</v>
      </c>
      <c r="B184" s="14" t="s">
        <v>1069</v>
      </c>
      <c r="C184" s="67" t="s">
        <v>108</v>
      </c>
      <c r="D184" s="14" t="s">
        <v>106</v>
      </c>
      <c r="E184" s="14" t="s">
        <v>107</v>
      </c>
      <c r="F184" s="14" t="s">
        <v>37</v>
      </c>
      <c r="G184" s="98">
        <f t="shared" si="64"/>
        <v>3996</v>
      </c>
      <c r="H184" s="98">
        <f t="shared" si="65"/>
        <v>3996</v>
      </c>
      <c r="I184" s="98">
        <f t="shared" si="66"/>
        <v>3996</v>
      </c>
      <c r="J184" s="98">
        <f t="shared" si="67"/>
        <v>6000</v>
      </c>
      <c r="K184" s="98">
        <f t="shared" si="68"/>
        <v>3996</v>
      </c>
      <c r="L184" s="15">
        <f t="shared" si="69"/>
        <v>4396.8</v>
      </c>
      <c r="M184" s="99">
        <v>1</v>
      </c>
      <c r="N184" s="98">
        <v>1</v>
      </c>
      <c r="O184" s="98">
        <v>1</v>
      </c>
      <c r="P184" s="98">
        <v>1</v>
      </c>
      <c r="Q184" s="98">
        <v>1</v>
      </c>
      <c r="R184" s="15">
        <f t="shared" si="70"/>
        <v>5</v>
      </c>
      <c r="S184" s="16">
        <v>3996</v>
      </c>
      <c r="T184" s="17">
        <v>3996</v>
      </c>
      <c r="U184" s="17">
        <v>3996</v>
      </c>
      <c r="V184" s="17">
        <v>6000</v>
      </c>
      <c r="W184" s="17">
        <v>3996</v>
      </c>
      <c r="X184" s="15">
        <f t="shared" si="71"/>
        <v>21984</v>
      </c>
      <c r="Y184" s="18">
        <f>S184*('Labour cost esc'!J$12-1)</f>
        <v>20.370938574359691</v>
      </c>
      <c r="Z184" s="19">
        <f>T184*('Labour cost esc'!K$12-1)</f>
        <v>30.595317699354204</v>
      </c>
      <c r="AA184" s="19">
        <f>U184*('Labour cost esc'!L$12-1)</f>
        <v>40.84572478095194</v>
      </c>
      <c r="AB184" s="19">
        <f>V184*('Labour cost esc'!M$12-1)</f>
        <v>76.760099216062642</v>
      </c>
      <c r="AC184" s="19">
        <f>W184*('Labour cost esc'!N$12-1)</f>
        <v>61.424888017608438</v>
      </c>
      <c r="AD184" s="15">
        <f t="shared" si="72"/>
        <v>229.99696828833692</v>
      </c>
      <c r="AE184" s="18">
        <f t="shared" si="73"/>
        <v>4016.3709385743596</v>
      </c>
      <c r="AF184" s="19">
        <f t="shared" si="74"/>
        <v>4026.5953176993544</v>
      </c>
      <c r="AG184" s="19">
        <f t="shared" si="75"/>
        <v>4036.845724780952</v>
      </c>
      <c r="AH184" s="19">
        <f t="shared" si="76"/>
        <v>6076.7600992160624</v>
      </c>
      <c r="AI184" s="19">
        <f t="shared" si="77"/>
        <v>4057.4248880176083</v>
      </c>
      <c r="AJ184" s="20">
        <f t="shared" si="78"/>
        <v>22213.996968288338</v>
      </c>
      <c r="AK184" s="98">
        <f t="shared" si="84"/>
        <v>0</v>
      </c>
      <c r="AL184" s="98">
        <f t="shared" si="85"/>
        <v>0</v>
      </c>
      <c r="AM184" s="98">
        <f t="shared" si="86"/>
        <v>0</v>
      </c>
      <c r="AN184" s="98">
        <f t="shared" si="87"/>
        <v>0</v>
      </c>
      <c r="AO184" s="98">
        <f t="shared" si="88"/>
        <v>0</v>
      </c>
      <c r="AP184" s="15">
        <f t="shared" si="79"/>
        <v>0</v>
      </c>
      <c r="AQ184" s="99">
        <v>0</v>
      </c>
      <c r="AR184" s="98">
        <v>0</v>
      </c>
      <c r="AS184" s="98">
        <v>0</v>
      </c>
      <c r="AT184" s="98">
        <v>0</v>
      </c>
      <c r="AU184" s="98">
        <v>0</v>
      </c>
      <c r="AV184" s="15">
        <f t="shared" si="80"/>
        <v>0</v>
      </c>
      <c r="AW184" s="16">
        <v>4589</v>
      </c>
      <c r="AX184" s="17">
        <v>9705.3044341937675</v>
      </c>
      <c r="AY184" s="17">
        <v>4342</v>
      </c>
      <c r="AZ184" s="17">
        <v>4067.2859700000104</v>
      </c>
      <c r="BA184" s="17"/>
      <c r="BB184" s="15">
        <f t="shared" si="81"/>
        <v>22703.590404193779</v>
      </c>
      <c r="BC184" s="16">
        <v>9075.9214528207685</v>
      </c>
      <c r="BD184" s="17">
        <v>7202.0427342349221</v>
      </c>
      <c r="BE184" s="17">
        <v>7206.8884918880967</v>
      </c>
      <c r="BF184" s="17">
        <v>0</v>
      </c>
      <c r="BG184" s="17">
        <v>1220.4616591436002</v>
      </c>
      <c r="BH184" s="15">
        <f t="shared" si="82"/>
        <v>24705.314338087388</v>
      </c>
      <c r="BI184" s="16">
        <v>7257.016734474927</v>
      </c>
      <c r="BJ184" s="17">
        <v>114.04788954711864</v>
      </c>
      <c r="BK184" s="17">
        <v>3608.1234253274683</v>
      </c>
      <c r="BL184" s="17">
        <v>3776.6467688522348</v>
      </c>
      <c r="BM184" s="17">
        <v>2854.6838949237617</v>
      </c>
      <c r="BN184" s="15">
        <f t="shared" si="83"/>
        <v>17610.518713125512</v>
      </c>
    </row>
    <row r="185" spans="1:66" s="60" customFormat="1" ht="12.75" customHeight="1" x14ac:dyDescent="0.2">
      <c r="A185" s="14" t="s">
        <v>564</v>
      </c>
      <c r="B185" s="14" t="s">
        <v>1069</v>
      </c>
      <c r="C185" s="67" t="s">
        <v>109</v>
      </c>
      <c r="D185" s="14" t="s">
        <v>106</v>
      </c>
      <c r="E185" s="14" t="s">
        <v>107</v>
      </c>
      <c r="F185" s="14" t="s">
        <v>37</v>
      </c>
      <c r="G185" s="98">
        <f t="shared" si="64"/>
        <v>0</v>
      </c>
      <c r="H185" s="98">
        <f t="shared" si="65"/>
        <v>3250</v>
      </c>
      <c r="I185" s="98">
        <f t="shared" si="66"/>
        <v>0</v>
      </c>
      <c r="J185" s="98">
        <f t="shared" si="67"/>
        <v>0</v>
      </c>
      <c r="K185" s="98">
        <f t="shared" si="68"/>
        <v>3250</v>
      </c>
      <c r="L185" s="15">
        <f t="shared" si="69"/>
        <v>3250</v>
      </c>
      <c r="M185" s="99">
        <v>0</v>
      </c>
      <c r="N185" s="98">
        <v>1</v>
      </c>
      <c r="O185" s="98">
        <v>0</v>
      </c>
      <c r="P185" s="98">
        <v>0</v>
      </c>
      <c r="Q185" s="98">
        <v>1</v>
      </c>
      <c r="R185" s="15">
        <f t="shared" si="70"/>
        <v>2</v>
      </c>
      <c r="S185" s="16">
        <v>0</v>
      </c>
      <c r="T185" s="17">
        <v>3250</v>
      </c>
      <c r="U185" s="17">
        <v>0</v>
      </c>
      <c r="V185" s="17">
        <v>0</v>
      </c>
      <c r="W185" s="17">
        <v>3250</v>
      </c>
      <c r="X185" s="15">
        <f t="shared" si="71"/>
        <v>6500</v>
      </c>
      <c r="Y185" s="18">
        <f>S185*('Labour cost esc'!J$12-1)</f>
        <v>0</v>
      </c>
      <c r="Z185" s="19">
        <f>T185*('Labour cost esc'!K$12-1)</f>
        <v>24.883579209935224</v>
      </c>
      <c r="AA185" s="19">
        <f>U185*('Labour cost esc'!L$12-1)</f>
        <v>0</v>
      </c>
      <c r="AB185" s="19">
        <f>V185*('Labour cost esc'!M$12-1)</f>
        <v>0</v>
      </c>
      <c r="AC185" s="19">
        <f>W185*('Labour cost esc'!N$12-1)</f>
        <v>49.957679193500361</v>
      </c>
      <c r="AD185" s="15">
        <f t="shared" si="72"/>
        <v>74.841258403435589</v>
      </c>
      <c r="AE185" s="18">
        <f t="shared" si="73"/>
        <v>0</v>
      </c>
      <c r="AF185" s="19">
        <f t="shared" si="74"/>
        <v>3274.8835792099353</v>
      </c>
      <c r="AG185" s="19">
        <f t="shared" si="75"/>
        <v>0</v>
      </c>
      <c r="AH185" s="19">
        <f t="shared" si="76"/>
        <v>0</v>
      </c>
      <c r="AI185" s="19">
        <f t="shared" si="77"/>
        <v>3299.9576791935006</v>
      </c>
      <c r="AJ185" s="20">
        <f t="shared" si="78"/>
        <v>6574.8412584034359</v>
      </c>
      <c r="AK185" s="98">
        <f t="shared" si="84"/>
        <v>0</v>
      </c>
      <c r="AL185" s="98">
        <f t="shared" si="85"/>
        <v>0</v>
      </c>
      <c r="AM185" s="98">
        <f t="shared" si="86"/>
        <v>0</v>
      </c>
      <c r="AN185" s="98">
        <f t="shared" si="87"/>
        <v>0</v>
      </c>
      <c r="AO185" s="98">
        <f t="shared" si="88"/>
        <v>0</v>
      </c>
      <c r="AP185" s="15">
        <f t="shared" si="79"/>
        <v>0</v>
      </c>
      <c r="AQ185" s="99">
        <v>0</v>
      </c>
      <c r="AR185" s="98">
        <v>0</v>
      </c>
      <c r="AS185" s="98">
        <v>0</v>
      </c>
      <c r="AT185" s="98">
        <v>0</v>
      </c>
      <c r="AU185" s="98">
        <v>0</v>
      </c>
      <c r="AV185" s="15">
        <f t="shared" si="80"/>
        <v>0</v>
      </c>
      <c r="AW185" s="16">
        <v>2161</v>
      </c>
      <c r="AX185" s="17">
        <v>0</v>
      </c>
      <c r="AY185" s="17">
        <v>4342</v>
      </c>
      <c r="AZ185" s="17">
        <v>0</v>
      </c>
      <c r="BA185" s="17">
        <v>0</v>
      </c>
      <c r="BB185" s="15">
        <f t="shared" si="81"/>
        <v>6503</v>
      </c>
      <c r="BC185" s="16">
        <v>0</v>
      </c>
      <c r="BD185" s="17">
        <v>0</v>
      </c>
      <c r="BE185" s="17">
        <v>0</v>
      </c>
      <c r="BF185" s="17">
        <v>0</v>
      </c>
      <c r="BG185" s="17">
        <v>0</v>
      </c>
      <c r="BH185" s="15">
        <f t="shared" si="82"/>
        <v>0</v>
      </c>
      <c r="BI185" s="16">
        <v>0</v>
      </c>
      <c r="BJ185" s="17">
        <v>0</v>
      </c>
      <c r="BK185" s="17">
        <v>0</v>
      </c>
      <c r="BL185" s="17">
        <v>0</v>
      </c>
      <c r="BM185" s="17">
        <v>0</v>
      </c>
      <c r="BN185" s="15">
        <f t="shared" si="83"/>
        <v>0</v>
      </c>
    </row>
    <row r="186" spans="1:66" s="60" customFormat="1" ht="12.75" customHeight="1" x14ac:dyDescent="0.2">
      <c r="A186" s="14" t="s">
        <v>565</v>
      </c>
      <c r="B186" s="14" t="s">
        <v>1069</v>
      </c>
      <c r="C186" s="67" t="s">
        <v>110</v>
      </c>
      <c r="D186" s="14" t="s">
        <v>106</v>
      </c>
      <c r="E186" s="14" t="s">
        <v>107</v>
      </c>
      <c r="F186" s="14" t="s">
        <v>37</v>
      </c>
      <c r="G186" s="98">
        <f t="shared" si="64"/>
        <v>350</v>
      </c>
      <c r="H186" s="98">
        <f t="shared" si="65"/>
        <v>350</v>
      </c>
      <c r="I186" s="98">
        <f t="shared" si="66"/>
        <v>350</v>
      </c>
      <c r="J186" s="98">
        <f t="shared" si="67"/>
        <v>350</v>
      </c>
      <c r="K186" s="98">
        <f t="shared" si="68"/>
        <v>350</v>
      </c>
      <c r="L186" s="15">
        <f t="shared" si="69"/>
        <v>350</v>
      </c>
      <c r="M186" s="99">
        <v>2</v>
      </c>
      <c r="N186" s="98">
        <v>4</v>
      </c>
      <c r="O186" s="98">
        <v>1</v>
      </c>
      <c r="P186" s="98">
        <v>2</v>
      </c>
      <c r="Q186" s="98">
        <v>1</v>
      </c>
      <c r="R186" s="15">
        <f t="shared" si="70"/>
        <v>10</v>
      </c>
      <c r="S186" s="16">
        <v>700</v>
      </c>
      <c r="T186" s="17">
        <v>1400</v>
      </c>
      <c r="U186" s="17">
        <v>350</v>
      </c>
      <c r="V186" s="17">
        <v>700</v>
      </c>
      <c r="W186" s="17">
        <v>350</v>
      </c>
      <c r="X186" s="15">
        <f t="shared" si="71"/>
        <v>3500</v>
      </c>
      <c r="Y186" s="18">
        <f>S186*('Labour cost esc'!J$12-1)</f>
        <v>3.5684827332461921</v>
      </c>
      <c r="Z186" s="19">
        <f>T186*('Labour cost esc'!K$12-1)</f>
        <v>10.71908027504902</v>
      </c>
      <c r="AA186" s="19">
        <f>U186*('Labour cost esc'!L$12-1)</f>
        <v>3.577578496830125</v>
      </c>
      <c r="AB186" s="19">
        <f>V186*('Labour cost esc'!M$12-1)</f>
        <v>8.955344908540642</v>
      </c>
      <c r="AC186" s="19">
        <f>W186*('Labour cost esc'!N$12-1)</f>
        <v>5.3800577593000387</v>
      </c>
      <c r="AD186" s="15">
        <f t="shared" si="72"/>
        <v>32.200544172966019</v>
      </c>
      <c r="AE186" s="18">
        <f t="shared" si="73"/>
        <v>703.56848273324624</v>
      </c>
      <c r="AF186" s="19">
        <f t="shared" si="74"/>
        <v>1410.719080275049</v>
      </c>
      <c r="AG186" s="19">
        <f t="shared" si="75"/>
        <v>353.57757849683014</v>
      </c>
      <c r="AH186" s="19">
        <f t="shared" si="76"/>
        <v>708.95534490854061</v>
      </c>
      <c r="AI186" s="19">
        <f t="shared" si="77"/>
        <v>355.38005775930003</v>
      </c>
      <c r="AJ186" s="20">
        <f t="shared" si="78"/>
        <v>3532.2005441729661</v>
      </c>
      <c r="AK186" s="98">
        <f t="shared" si="84"/>
        <v>0</v>
      </c>
      <c r="AL186" s="98">
        <f t="shared" si="85"/>
        <v>0</v>
      </c>
      <c r="AM186" s="98">
        <f t="shared" si="86"/>
        <v>0</v>
      </c>
      <c r="AN186" s="98">
        <f t="shared" si="87"/>
        <v>0</v>
      </c>
      <c r="AO186" s="98">
        <f t="shared" si="88"/>
        <v>0</v>
      </c>
      <c r="AP186" s="15">
        <f t="shared" si="79"/>
        <v>0</v>
      </c>
      <c r="AQ186" s="99">
        <v>0</v>
      </c>
      <c r="AR186" s="98">
        <v>0</v>
      </c>
      <c r="AS186" s="98">
        <v>0</v>
      </c>
      <c r="AT186" s="98">
        <v>0</v>
      </c>
      <c r="AU186" s="98">
        <v>0</v>
      </c>
      <c r="AV186" s="15">
        <f t="shared" si="80"/>
        <v>0</v>
      </c>
      <c r="AW186" s="16">
        <v>1281.1129082320363</v>
      </c>
      <c r="AX186" s="17">
        <v>1277.9654212155963</v>
      </c>
      <c r="AY186" s="17">
        <v>1208.3049433800004</v>
      </c>
      <c r="AZ186" s="17">
        <v>1243.8306000000002</v>
      </c>
      <c r="BA186" s="17">
        <v>500</v>
      </c>
      <c r="BB186" s="15">
        <f t="shared" si="81"/>
        <v>5511.2138728276332</v>
      </c>
      <c r="BC186" s="16">
        <v>1217.1825189862225</v>
      </c>
      <c r="BD186" s="17">
        <v>1218.0014771241201</v>
      </c>
      <c r="BE186" s="17">
        <v>1218.8209862824449</v>
      </c>
      <c r="BF186" s="17">
        <v>1219.6410468319405</v>
      </c>
      <c r="BG186" s="17">
        <v>1220.4616591436002</v>
      </c>
      <c r="BH186" s="15">
        <f t="shared" si="82"/>
        <v>6094.107688368329</v>
      </c>
      <c r="BI186" s="16">
        <v>1273.2844566487086</v>
      </c>
      <c r="BJ186" s="17">
        <v>1470.2137499562714</v>
      </c>
      <c r="BK186" s="17">
        <v>275.1204978779316</v>
      </c>
      <c r="BL186" s="17">
        <v>743.88061087776248</v>
      </c>
      <c r="BM186" s="17">
        <v>1471.5240532550172</v>
      </c>
      <c r="BN186" s="15">
        <f t="shared" si="83"/>
        <v>5234.0233686156907</v>
      </c>
    </row>
    <row r="187" spans="1:66" s="60" customFormat="1" ht="12.75" customHeight="1" x14ac:dyDescent="0.2">
      <c r="A187" s="14" t="s">
        <v>566</v>
      </c>
      <c r="B187" s="14" t="s">
        <v>1069</v>
      </c>
      <c r="C187" s="67" t="s">
        <v>567</v>
      </c>
      <c r="D187" s="14" t="s">
        <v>106</v>
      </c>
      <c r="E187" s="14" t="s">
        <v>107</v>
      </c>
      <c r="F187" s="14" t="s">
        <v>37</v>
      </c>
      <c r="G187" s="98">
        <f t="shared" si="64"/>
        <v>0</v>
      </c>
      <c r="H187" s="98">
        <f t="shared" si="65"/>
        <v>0</v>
      </c>
      <c r="I187" s="98">
        <f t="shared" si="66"/>
        <v>0</v>
      </c>
      <c r="J187" s="98">
        <f t="shared" si="67"/>
        <v>0</v>
      </c>
      <c r="K187" s="98">
        <f t="shared" si="68"/>
        <v>0</v>
      </c>
      <c r="L187" s="15">
        <f t="shared" si="69"/>
        <v>0</v>
      </c>
      <c r="M187" s="99">
        <v>0</v>
      </c>
      <c r="N187" s="98">
        <v>0</v>
      </c>
      <c r="O187" s="98">
        <v>0</v>
      </c>
      <c r="P187" s="98">
        <v>0</v>
      </c>
      <c r="Q187" s="98">
        <v>0</v>
      </c>
      <c r="R187" s="15">
        <f t="shared" si="70"/>
        <v>0</v>
      </c>
      <c r="S187" s="16">
        <v>0</v>
      </c>
      <c r="T187" s="17">
        <v>0</v>
      </c>
      <c r="U187" s="17">
        <v>0</v>
      </c>
      <c r="V187" s="17">
        <v>0</v>
      </c>
      <c r="W187" s="17">
        <v>0</v>
      </c>
      <c r="X187" s="15">
        <f t="shared" si="71"/>
        <v>0</v>
      </c>
      <c r="Y187" s="18">
        <f>S187*('Labour cost esc'!J$12-1)</f>
        <v>0</v>
      </c>
      <c r="Z187" s="19">
        <f>T187*('Labour cost esc'!K$12-1)</f>
        <v>0</v>
      </c>
      <c r="AA187" s="19">
        <f>U187*('Labour cost esc'!L$12-1)</f>
        <v>0</v>
      </c>
      <c r="AB187" s="19">
        <f>V187*('Labour cost esc'!M$12-1)</f>
        <v>0</v>
      </c>
      <c r="AC187" s="19">
        <f>W187*('Labour cost esc'!N$12-1)</f>
        <v>0</v>
      </c>
      <c r="AD187" s="15">
        <f t="shared" si="72"/>
        <v>0</v>
      </c>
      <c r="AE187" s="18">
        <f t="shared" si="73"/>
        <v>0</v>
      </c>
      <c r="AF187" s="19">
        <f t="shared" si="74"/>
        <v>0</v>
      </c>
      <c r="AG187" s="19">
        <f t="shared" si="75"/>
        <v>0</v>
      </c>
      <c r="AH187" s="19">
        <f t="shared" si="76"/>
        <v>0</v>
      </c>
      <c r="AI187" s="19">
        <f t="shared" si="77"/>
        <v>0</v>
      </c>
      <c r="AJ187" s="20">
        <f t="shared" si="78"/>
        <v>0</v>
      </c>
      <c r="AK187" s="98">
        <f t="shared" si="84"/>
        <v>0</v>
      </c>
      <c r="AL187" s="98">
        <f t="shared" si="85"/>
        <v>0</v>
      </c>
      <c r="AM187" s="98">
        <f t="shared" si="86"/>
        <v>0</v>
      </c>
      <c r="AN187" s="98">
        <f t="shared" si="87"/>
        <v>0</v>
      </c>
      <c r="AO187" s="98">
        <f t="shared" si="88"/>
        <v>0</v>
      </c>
      <c r="AP187" s="15">
        <f t="shared" si="79"/>
        <v>0</v>
      </c>
      <c r="AQ187" s="99">
        <v>0</v>
      </c>
      <c r="AR187" s="98">
        <v>0</v>
      </c>
      <c r="AS187" s="98">
        <v>0</v>
      </c>
      <c r="AT187" s="98">
        <v>0</v>
      </c>
      <c r="AU187" s="98">
        <v>0</v>
      </c>
      <c r="AV187" s="15">
        <f t="shared" si="80"/>
        <v>0</v>
      </c>
      <c r="AW187" s="16">
        <v>0</v>
      </c>
      <c r="AX187" s="17">
        <v>0</v>
      </c>
      <c r="AY187" s="17">
        <v>0</v>
      </c>
      <c r="AZ187" s="17">
        <v>0</v>
      </c>
      <c r="BA187" s="17">
        <v>0</v>
      </c>
      <c r="BB187" s="15">
        <f t="shared" si="81"/>
        <v>0</v>
      </c>
      <c r="BC187" s="16">
        <v>0</v>
      </c>
      <c r="BD187" s="17">
        <v>0</v>
      </c>
      <c r="BE187" s="17">
        <v>0</v>
      </c>
      <c r="BF187" s="17">
        <v>0</v>
      </c>
      <c r="BG187" s="17">
        <v>0</v>
      </c>
      <c r="BH187" s="15">
        <f t="shared" si="82"/>
        <v>0</v>
      </c>
      <c r="BI187" s="16">
        <v>2.634091772727273</v>
      </c>
      <c r="BJ187" s="17">
        <v>580.94381146576291</v>
      </c>
      <c r="BK187" s="17">
        <v>12.547158480631026</v>
      </c>
      <c r="BL187" s="17">
        <v>0</v>
      </c>
      <c r="BM187" s="17">
        <v>0</v>
      </c>
      <c r="BN187" s="15">
        <f t="shared" si="83"/>
        <v>596.12506171912128</v>
      </c>
    </row>
    <row r="188" spans="1:66" s="60" customFormat="1" ht="12.75" customHeight="1" x14ac:dyDescent="0.2">
      <c r="A188" s="14" t="s">
        <v>568</v>
      </c>
      <c r="B188" s="14" t="s">
        <v>1069</v>
      </c>
      <c r="C188" s="67" t="s">
        <v>569</v>
      </c>
      <c r="D188" s="14" t="s">
        <v>106</v>
      </c>
      <c r="E188" s="14" t="s">
        <v>107</v>
      </c>
      <c r="F188" s="14" t="s">
        <v>37</v>
      </c>
      <c r="G188" s="98">
        <f t="shared" si="64"/>
        <v>0</v>
      </c>
      <c r="H188" s="98">
        <f t="shared" si="65"/>
        <v>0</v>
      </c>
      <c r="I188" s="98">
        <f t="shared" si="66"/>
        <v>0</v>
      </c>
      <c r="J188" s="98">
        <f t="shared" si="67"/>
        <v>0</v>
      </c>
      <c r="K188" s="98">
        <f t="shared" si="68"/>
        <v>0</v>
      </c>
      <c r="L188" s="15">
        <f t="shared" si="69"/>
        <v>0</v>
      </c>
      <c r="M188" s="99">
        <v>0</v>
      </c>
      <c r="N188" s="98">
        <v>0</v>
      </c>
      <c r="O188" s="98">
        <v>0</v>
      </c>
      <c r="P188" s="98">
        <v>0</v>
      </c>
      <c r="Q188" s="98">
        <v>0</v>
      </c>
      <c r="R188" s="15">
        <f t="shared" si="70"/>
        <v>0</v>
      </c>
      <c r="S188" s="16">
        <v>0</v>
      </c>
      <c r="T188" s="17">
        <v>0</v>
      </c>
      <c r="U188" s="17">
        <v>0</v>
      </c>
      <c r="V188" s="17">
        <v>0</v>
      </c>
      <c r="W188" s="17">
        <v>0</v>
      </c>
      <c r="X188" s="15">
        <f t="shared" si="71"/>
        <v>0</v>
      </c>
      <c r="Y188" s="18">
        <f>S188*('Labour cost esc'!J$12-1)</f>
        <v>0</v>
      </c>
      <c r="Z188" s="19">
        <f>T188*('Labour cost esc'!K$12-1)</f>
        <v>0</v>
      </c>
      <c r="AA188" s="19">
        <f>U188*('Labour cost esc'!L$12-1)</f>
        <v>0</v>
      </c>
      <c r="AB188" s="19">
        <f>V188*('Labour cost esc'!M$12-1)</f>
        <v>0</v>
      </c>
      <c r="AC188" s="19">
        <f>W188*('Labour cost esc'!N$12-1)</f>
        <v>0</v>
      </c>
      <c r="AD188" s="15">
        <f t="shared" si="72"/>
        <v>0</v>
      </c>
      <c r="AE188" s="18">
        <f t="shared" si="73"/>
        <v>0</v>
      </c>
      <c r="AF188" s="19">
        <f t="shared" si="74"/>
        <v>0</v>
      </c>
      <c r="AG188" s="19">
        <f t="shared" si="75"/>
        <v>0</v>
      </c>
      <c r="AH188" s="19">
        <f t="shared" si="76"/>
        <v>0</v>
      </c>
      <c r="AI188" s="19">
        <f t="shared" si="77"/>
        <v>0</v>
      </c>
      <c r="AJ188" s="20">
        <f t="shared" si="78"/>
        <v>0</v>
      </c>
      <c r="AK188" s="98">
        <f t="shared" si="84"/>
        <v>0</v>
      </c>
      <c r="AL188" s="98">
        <f t="shared" si="85"/>
        <v>0</v>
      </c>
      <c r="AM188" s="98">
        <f t="shared" si="86"/>
        <v>0</v>
      </c>
      <c r="AN188" s="98">
        <f t="shared" si="87"/>
        <v>0</v>
      </c>
      <c r="AO188" s="98">
        <f t="shared" si="88"/>
        <v>0</v>
      </c>
      <c r="AP188" s="15">
        <f t="shared" si="79"/>
        <v>0</v>
      </c>
      <c r="AQ188" s="99">
        <v>0</v>
      </c>
      <c r="AR188" s="98">
        <v>0</v>
      </c>
      <c r="AS188" s="98">
        <v>0</v>
      </c>
      <c r="AT188" s="98">
        <v>0</v>
      </c>
      <c r="AU188" s="98">
        <v>0</v>
      </c>
      <c r="AV188" s="15">
        <f t="shared" si="80"/>
        <v>0</v>
      </c>
      <c r="AW188" s="16">
        <v>0</v>
      </c>
      <c r="AX188" s="17">
        <v>0</v>
      </c>
      <c r="AY188" s="17">
        <v>0</v>
      </c>
      <c r="AZ188" s="17">
        <v>0</v>
      </c>
      <c r="BA188" s="17">
        <v>0</v>
      </c>
      <c r="BB188" s="15">
        <f t="shared" si="81"/>
        <v>0</v>
      </c>
      <c r="BC188" s="16">
        <v>0</v>
      </c>
      <c r="BD188" s="17">
        <v>0</v>
      </c>
      <c r="BE188" s="17">
        <v>0</v>
      </c>
      <c r="BF188" s="17">
        <v>0</v>
      </c>
      <c r="BG188" s="17">
        <v>0</v>
      </c>
      <c r="BH188" s="15">
        <f t="shared" si="82"/>
        <v>0</v>
      </c>
      <c r="BI188" s="16">
        <v>47.497853984890924</v>
      </c>
      <c r="BJ188" s="17">
        <v>122.70657892881357</v>
      </c>
      <c r="BK188" s="17">
        <v>0</v>
      </c>
      <c r="BL188" s="17">
        <v>0</v>
      </c>
      <c r="BM188" s="17">
        <v>0</v>
      </c>
      <c r="BN188" s="15">
        <f t="shared" si="83"/>
        <v>170.20443291370449</v>
      </c>
    </row>
    <row r="189" spans="1:66" s="60" customFormat="1" ht="12.75" customHeight="1" x14ac:dyDescent="0.2">
      <c r="A189" s="14" t="s">
        <v>570</v>
      </c>
      <c r="B189" s="14" t="s">
        <v>1069</v>
      </c>
      <c r="C189" s="67" t="s">
        <v>571</v>
      </c>
      <c r="D189" s="14" t="s">
        <v>106</v>
      </c>
      <c r="E189" s="14" t="s">
        <v>107</v>
      </c>
      <c r="F189" s="14" t="s">
        <v>37</v>
      </c>
      <c r="G189" s="98">
        <f t="shared" si="64"/>
        <v>0</v>
      </c>
      <c r="H189" s="98">
        <f t="shared" si="65"/>
        <v>0</v>
      </c>
      <c r="I189" s="98">
        <f t="shared" si="66"/>
        <v>0</v>
      </c>
      <c r="J189" s="98">
        <f t="shared" si="67"/>
        <v>0</v>
      </c>
      <c r="K189" s="98">
        <f t="shared" si="68"/>
        <v>0</v>
      </c>
      <c r="L189" s="15">
        <f t="shared" si="69"/>
        <v>0</v>
      </c>
      <c r="M189" s="99">
        <v>0</v>
      </c>
      <c r="N189" s="98">
        <v>0</v>
      </c>
      <c r="O189" s="98">
        <v>0</v>
      </c>
      <c r="P189" s="98">
        <v>0</v>
      </c>
      <c r="Q189" s="98">
        <v>0</v>
      </c>
      <c r="R189" s="15">
        <f t="shared" si="70"/>
        <v>0</v>
      </c>
      <c r="S189" s="16">
        <v>0</v>
      </c>
      <c r="T189" s="17">
        <v>0</v>
      </c>
      <c r="U189" s="17">
        <v>0</v>
      </c>
      <c r="V189" s="17">
        <v>0</v>
      </c>
      <c r="W189" s="17">
        <v>0</v>
      </c>
      <c r="X189" s="15">
        <f t="shared" si="71"/>
        <v>0</v>
      </c>
      <c r="Y189" s="18">
        <f>S189*('Labour cost esc'!J$12-1)</f>
        <v>0</v>
      </c>
      <c r="Z189" s="19">
        <f>T189*('Labour cost esc'!K$12-1)</f>
        <v>0</v>
      </c>
      <c r="AA189" s="19">
        <f>U189*('Labour cost esc'!L$12-1)</f>
        <v>0</v>
      </c>
      <c r="AB189" s="19">
        <f>V189*('Labour cost esc'!M$12-1)</f>
        <v>0</v>
      </c>
      <c r="AC189" s="19">
        <f>W189*('Labour cost esc'!N$12-1)</f>
        <v>0</v>
      </c>
      <c r="AD189" s="15">
        <f t="shared" si="72"/>
        <v>0</v>
      </c>
      <c r="AE189" s="18">
        <f t="shared" si="73"/>
        <v>0</v>
      </c>
      <c r="AF189" s="19">
        <f t="shared" si="74"/>
        <v>0</v>
      </c>
      <c r="AG189" s="19">
        <f t="shared" si="75"/>
        <v>0</v>
      </c>
      <c r="AH189" s="19">
        <f t="shared" si="76"/>
        <v>0</v>
      </c>
      <c r="AI189" s="19">
        <f t="shared" si="77"/>
        <v>0</v>
      </c>
      <c r="AJ189" s="20">
        <f t="shared" si="78"/>
        <v>0</v>
      </c>
      <c r="AK189" s="98">
        <f t="shared" si="84"/>
        <v>0</v>
      </c>
      <c r="AL189" s="98">
        <f t="shared" si="85"/>
        <v>0</v>
      </c>
      <c r="AM189" s="98">
        <f t="shared" si="86"/>
        <v>0</v>
      </c>
      <c r="AN189" s="98">
        <f t="shared" si="87"/>
        <v>0</v>
      </c>
      <c r="AO189" s="98">
        <f t="shared" si="88"/>
        <v>0</v>
      </c>
      <c r="AP189" s="15">
        <f t="shared" si="79"/>
        <v>0</v>
      </c>
      <c r="AQ189" s="99">
        <v>0</v>
      </c>
      <c r="AR189" s="98">
        <v>0</v>
      </c>
      <c r="AS189" s="98">
        <v>0</v>
      </c>
      <c r="AT189" s="98">
        <v>0</v>
      </c>
      <c r="AU189" s="98">
        <v>0</v>
      </c>
      <c r="AV189" s="15">
        <f t="shared" si="80"/>
        <v>0</v>
      </c>
      <c r="AW189" s="16">
        <v>0</v>
      </c>
      <c r="AX189" s="17">
        <v>0</v>
      </c>
      <c r="AY189" s="17">
        <v>0</v>
      </c>
      <c r="AZ189" s="17">
        <v>0</v>
      </c>
      <c r="BA189" s="17">
        <v>0</v>
      </c>
      <c r="BB189" s="15">
        <f t="shared" si="81"/>
        <v>0</v>
      </c>
      <c r="BC189" s="16">
        <v>0</v>
      </c>
      <c r="BD189" s="17">
        <v>0</v>
      </c>
      <c r="BE189" s="17">
        <v>0</v>
      </c>
      <c r="BF189" s="17">
        <v>0</v>
      </c>
      <c r="BG189" s="17">
        <v>0</v>
      </c>
      <c r="BH189" s="15">
        <f t="shared" si="82"/>
        <v>0</v>
      </c>
      <c r="BI189" s="16">
        <v>63.13606965981819</v>
      </c>
      <c r="BJ189" s="17">
        <v>185.27142321152542</v>
      </c>
      <c r="BK189" s="17">
        <v>0</v>
      </c>
      <c r="BL189" s="17">
        <v>0</v>
      </c>
      <c r="BM189" s="17">
        <v>0</v>
      </c>
      <c r="BN189" s="15">
        <f t="shared" si="83"/>
        <v>248.40749287134361</v>
      </c>
    </row>
    <row r="190" spans="1:66" s="60" customFormat="1" ht="12.75" customHeight="1" x14ac:dyDescent="0.2">
      <c r="A190" s="14" t="s">
        <v>572</v>
      </c>
      <c r="B190" s="14" t="s">
        <v>1069</v>
      </c>
      <c r="C190" s="67" t="s">
        <v>573</v>
      </c>
      <c r="D190" s="14" t="s">
        <v>106</v>
      </c>
      <c r="E190" s="14" t="s">
        <v>107</v>
      </c>
      <c r="F190" s="14" t="s">
        <v>37</v>
      </c>
      <c r="G190" s="98">
        <f t="shared" si="64"/>
        <v>0</v>
      </c>
      <c r="H190" s="98">
        <f t="shared" si="65"/>
        <v>0</v>
      </c>
      <c r="I190" s="98">
        <f t="shared" si="66"/>
        <v>0</v>
      </c>
      <c r="J190" s="98">
        <f t="shared" si="67"/>
        <v>0</v>
      </c>
      <c r="K190" s="98">
        <f t="shared" si="68"/>
        <v>0</v>
      </c>
      <c r="L190" s="15">
        <f t="shared" si="69"/>
        <v>0</v>
      </c>
      <c r="M190" s="99">
        <v>0</v>
      </c>
      <c r="N190" s="98">
        <v>0</v>
      </c>
      <c r="O190" s="98">
        <v>0</v>
      </c>
      <c r="P190" s="98">
        <v>0</v>
      </c>
      <c r="Q190" s="98">
        <v>0</v>
      </c>
      <c r="R190" s="15">
        <f t="shared" si="70"/>
        <v>0</v>
      </c>
      <c r="S190" s="16">
        <v>0</v>
      </c>
      <c r="T190" s="17">
        <v>0</v>
      </c>
      <c r="U190" s="17">
        <v>0</v>
      </c>
      <c r="V190" s="17">
        <v>0</v>
      </c>
      <c r="W190" s="17">
        <v>0</v>
      </c>
      <c r="X190" s="15">
        <f t="shared" si="71"/>
        <v>0</v>
      </c>
      <c r="Y190" s="18">
        <f>S190*('Labour cost esc'!J$12-1)</f>
        <v>0</v>
      </c>
      <c r="Z190" s="19">
        <f>T190*('Labour cost esc'!K$12-1)</f>
        <v>0</v>
      </c>
      <c r="AA190" s="19">
        <f>U190*('Labour cost esc'!L$12-1)</f>
        <v>0</v>
      </c>
      <c r="AB190" s="19">
        <f>V190*('Labour cost esc'!M$12-1)</f>
        <v>0</v>
      </c>
      <c r="AC190" s="19">
        <f>W190*('Labour cost esc'!N$12-1)</f>
        <v>0</v>
      </c>
      <c r="AD190" s="15">
        <f t="shared" si="72"/>
        <v>0</v>
      </c>
      <c r="AE190" s="18">
        <f t="shared" si="73"/>
        <v>0</v>
      </c>
      <c r="AF190" s="19">
        <f t="shared" si="74"/>
        <v>0</v>
      </c>
      <c r="AG190" s="19">
        <f t="shared" si="75"/>
        <v>0</v>
      </c>
      <c r="AH190" s="19">
        <f t="shared" si="76"/>
        <v>0</v>
      </c>
      <c r="AI190" s="19">
        <f t="shared" si="77"/>
        <v>0</v>
      </c>
      <c r="AJ190" s="20">
        <f t="shared" si="78"/>
        <v>0</v>
      </c>
      <c r="AK190" s="98">
        <f t="shared" si="84"/>
        <v>0</v>
      </c>
      <c r="AL190" s="98">
        <f t="shared" si="85"/>
        <v>0</v>
      </c>
      <c r="AM190" s="98">
        <f t="shared" si="86"/>
        <v>0</v>
      </c>
      <c r="AN190" s="98">
        <f t="shared" si="87"/>
        <v>0</v>
      </c>
      <c r="AO190" s="98">
        <f t="shared" si="88"/>
        <v>0</v>
      </c>
      <c r="AP190" s="15">
        <f t="shared" si="79"/>
        <v>0</v>
      </c>
      <c r="AQ190" s="99">
        <v>0</v>
      </c>
      <c r="AR190" s="98">
        <v>0</v>
      </c>
      <c r="AS190" s="98">
        <v>0</v>
      </c>
      <c r="AT190" s="98">
        <v>0</v>
      </c>
      <c r="AU190" s="98">
        <v>0</v>
      </c>
      <c r="AV190" s="15">
        <f t="shared" si="80"/>
        <v>0</v>
      </c>
      <c r="AW190" s="16">
        <v>0</v>
      </c>
      <c r="AX190" s="17">
        <v>0</v>
      </c>
      <c r="AY190" s="17">
        <v>0</v>
      </c>
      <c r="AZ190" s="17">
        <v>0</v>
      </c>
      <c r="BA190" s="17">
        <v>0</v>
      </c>
      <c r="BB190" s="15">
        <f t="shared" si="81"/>
        <v>0</v>
      </c>
      <c r="BC190" s="16">
        <v>0</v>
      </c>
      <c r="BD190" s="17">
        <v>0</v>
      </c>
      <c r="BE190" s="17">
        <v>0</v>
      </c>
      <c r="BF190" s="17">
        <v>0</v>
      </c>
      <c r="BG190" s="17">
        <v>0</v>
      </c>
      <c r="BH190" s="15">
        <f t="shared" si="82"/>
        <v>0</v>
      </c>
      <c r="BI190" s="16">
        <v>0</v>
      </c>
      <c r="BJ190" s="17">
        <v>380.30331051762721</v>
      </c>
      <c r="BK190" s="17">
        <v>0</v>
      </c>
      <c r="BL190" s="17">
        <v>0</v>
      </c>
      <c r="BM190" s="17">
        <v>0</v>
      </c>
      <c r="BN190" s="15">
        <f t="shared" si="83"/>
        <v>380.30331051762721</v>
      </c>
    </row>
    <row r="191" spans="1:66" s="60" customFormat="1" ht="12.75" customHeight="1" x14ac:dyDescent="0.2">
      <c r="A191" s="14" t="s">
        <v>574</v>
      </c>
      <c r="B191" s="14" t="s">
        <v>1069</v>
      </c>
      <c r="C191" s="67" t="s">
        <v>575</v>
      </c>
      <c r="D191" s="14" t="s">
        <v>106</v>
      </c>
      <c r="E191" s="14" t="s">
        <v>107</v>
      </c>
      <c r="F191" s="14" t="s">
        <v>37</v>
      </c>
      <c r="G191" s="98">
        <f t="shared" si="64"/>
        <v>0</v>
      </c>
      <c r="H191" s="98">
        <f t="shared" si="65"/>
        <v>0</v>
      </c>
      <c r="I191" s="98">
        <f t="shared" si="66"/>
        <v>0</v>
      </c>
      <c r="J191" s="98">
        <f t="shared" si="67"/>
        <v>0</v>
      </c>
      <c r="K191" s="98">
        <f t="shared" si="68"/>
        <v>0</v>
      </c>
      <c r="L191" s="15">
        <f t="shared" si="69"/>
        <v>0</v>
      </c>
      <c r="M191" s="99">
        <v>0</v>
      </c>
      <c r="N191" s="98">
        <v>0</v>
      </c>
      <c r="O191" s="98">
        <v>0</v>
      </c>
      <c r="P191" s="98">
        <v>0</v>
      </c>
      <c r="Q191" s="98">
        <v>0</v>
      </c>
      <c r="R191" s="15">
        <f t="shared" si="70"/>
        <v>0</v>
      </c>
      <c r="S191" s="16">
        <v>0</v>
      </c>
      <c r="T191" s="17">
        <v>0</v>
      </c>
      <c r="U191" s="17">
        <v>0</v>
      </c>
      <c r="V191" s="17">
        <v>0</v>
      </c>
      <c r="W191" s="17">
        <v>0</v>
      </c>
      <c r="X191" s="15">
        <f t="shared" si="71"/>
        <v>0</v>
      </c>
      <c r="Y191" s="18">
        <f>S191*('Labour cost esc'!J$12-1)</f>
        <v>0</v>
      </c>
      <c r="Z191" s="19">
        <f>T191*('Labour cost esc'!K$12-1)</f>
        <v>0</v>
      </c>
      <c r="AA191" s="19">
        <f>U191*('Labour cost esc'!L$12-1)</f>
        <v>0</v>
      </c>
      <c r="AB191" s="19">
        <f>V191*('Labour cost esc'!M$12-1)</f>
        <v>0</v>
      </c>
      <c r="AC191" s="19">
        <f>W191*('Labour cost esc'!N$12-1)</f>
        <v>0</v>
      </c>
      <c r="AD191" s="15">
        <f t="shared" si="72"/>
        <v>0</v>
      </c>
      <c r="AE191" s="18">
        <f t="shared" si="73"/>
        <v>0</v>
      </c>
      <c r="AF191" s="19">
        <f t="shared" si="74"/>
        <v>0</v>
      </c>
      <c r="AG191" s="19">
        <f t="shared" si="75"/>
        <v>0</v>
      </c>
      <c r="AH191" s="19">
        <f t="shared" si="76"/>
        <v>0</v>
      </c>
      <c r="AI191" s="19">
        <f t="shared" si="77"/>
        <v>0</v>
      </c>
      <c r="AJ191" s="20">
        <f t="shared" si="78"/>
        <v>0</v>
      </c>
      <c r="AK191" s="98">
        <f t="shared" si="84"/>
        <v>0</v>
      </c>
      <c r="AL191" s="98">
        <f t="shared" si="85"/>
        <v>0</v>
      </c>
      <c r="AM191" s="98">
        <f t="shared" si="86"/>
        <v>0</v>
      </c>
      <c r="AN191" s="98">
        <f t="shared" si="87"/>
        <v>0</v>
      </c>
      <c r="AO191" s="98">
        <f t="shared" si="88"/>
        <v>0</v>
      </c>
      <c r="AP191" s="15">
        <f t="shared" si="79"/>
        <v>0</v>
      </c>
      <c r="AQ191" s="99">
        <v>0</v>
      </c>
      <c r="AR191" s="98">
        <v>0</v>
      </c>
      <c r="AS191" s="98">
        <v>0</v>
      </c>
      <c r="AT191" s="98">
        <v>0</v>
      </c>
      <c r="AU191" s="98">
        <v>0</v>
      </c>
      <c r="AV191" s="15">
        <f t="shared" si="80"/>
        <v>0</v>
      </c>
      <c r="AW191" s="16">
        <v>0</v>
      </c>
      <c r="AX191" s="17">
        <v>0</v>
      </c>
      <c r="AY191" s="17">
        <v>0</v>
      </c>
      <c r="AZ191" s="17">
        <v>0</v>
      </c>
      <c r="BA191" s="17">
        <v>0</v>
      </c>
      <c r="BB191" s="15">
        <f t="shared" si="81"/>
        <v>0</v>
      </c>
      <c r="BC191" s="16">
        <v>0</v>
      </c>
      <c r="BD191" s="17">
        <v>0</v>
      </c>
      <c r="BE191" s="17">
        <v>0</v>
      </c>
      <c r="BF191" s="17">
        <v>0</v>
      </c>
      <c r="BG191" s="17">
        <v>0</v>
      </c>
      <c r="BH191" s="15">
        <f t="shared" si="82"/>
        <v>0</v>
      </c>
      <c r="BI191" s="16">
        <v>0</v>
      </c>
      <c r="BJ191" s="17">
        <v>3040.1070757840689</v>
      </c>
      <c r="BK191" s="17">
        <v>-42.680825689219972</v>
      </c>
      <c r="BL191" s="17">
        <v>0</v>
      </c>
      <c r="BM191" s="17">
        <v>0</v>
      </c>
      <c r="BN191" s="15">
        <f t="shared" si="83"/>
        <v>2997.4262500948489</v>
      </c>
    </row>
    <row r="192" spans="1:66" s="60" customFormat="1" ht="12.75" customHeight="1" x14ac:dyDescent="0.2">
      <c r="A192" s="14" t="s">
        <v>576</v>
      </c>
      <c r="B192" s="14" t="s">
        <v>1069</v>
      </c>
      <c r="C192" s="67" t="s">
        <v>577</v>
      </c>
      <c r="D192" s="14" t="s">
        <v>106</v>
      </c>
      <c r="E192" s="14" t="s">
        <v>107</v>
      </c>
      <c r="F192" s="14" t="s">
        <v>37</v>
      </c>
      <c r="G192" s="98">
        <f t="shared" si="64"/>
        <v>0</v>
      </c>
      <c r="H192" s="98">
        <f t="shared" si="65"/>
        <v>0</v>
      </c>
      <c r="I192" s="98">
        <f t="shared" si="66"/>
        <v>0</v>
      </c>
      <c r="J192" s="98">
        <f t="shared" si="67"/>
        <v>0</v>
      </c>
      <c r="K192" s="98">
        <f t="shared" si="68"/>
        <v>0</v>
      </c>
      <c r="L192" s="15">
        <f t="shared" si="69"/>
        <v>0</v>
      </c>
      <c r="M192" s="99">
        <v>0</v>
      </c>
      <c r="N192" s="98">
        <v>0</v>
      </c>
      <c r="O192" s="98">
        <v>0</v>
      </c>
      <c r="P192" s="98">
        <v>0</v>
      </c>
      <c r="Q192" s="98">
        <v>0</v>
      </c>
      <c r="R192" s="15">
        <f t="shared" si="70"/>
        <v>0</v>
      </c>
      <c r="S192" s="16">
        <v>0</v>
      </c>
      <c r="T192" s="17">
        <v>0</v>
      </c>
      <c r="U192" s="17">
        <v>0</v>
      </c>
      <c r="V192" s="17">
        <v>0</v>
      </c>
      <c r="W192" s="17">
        <v>0</v>
      </c>
      <c r="X192" s="15">
        <f t="shared" si="71"/>
        <v>0</v>
      </c>
      <c r="Y192" s="18">
        <f>S192*('Labour cost esc'!J$12-1)</f>
        <v>0</v>
      </c>
      <c r="Z192" s="19">
        <f>T192*('Labour cost esc'!K$12-1)</f>
        <v>0</v>
      </c>
      <c r="AA192" s="19">
        <f>U192*('Labour cost esc'!L$12-1)</f>
        <v>0</v>
      </c>
      <c r="AB192" s="19">
        <f>V192*('Labour cost esc'!M$12-1)</f>
        <v>0</v>
      </c>
      <c r="AC192" s="19">
        <f>W192*('Labour cost esc'!N$12-1)</f>
        <v>0</v>
      </c>
      <c r="AD192" s="15">
        <f t="shared" si="72"/>
        <v>0</v>
      </c>
      <c r="AE192" s="18">
        <f t="shared" si="73"/>
        <v>0</v>
      </c>
      <c r="AF192" s="19">
        <f t="shared" si="74"/>
        <v>0</v>
      </c>
      <c r="AG192" s="19">
        <f t="shared" si="75"/>
        <v>0</v>
      </c>
      <c r="AH192" s="19">
        <f t="shared" si="76"/>
        <v>0</v>
      </c>
      <c r="AI192" s="19">
        <f t="shared" si="77"/>
        <v>0</v>
      </c>
      <c r="AJ192" s="20">
        <f t="shared" si="78"/>
        <v>0</v>
      </c>
      <c r="AK192" s="98">
        <f t="shared" si="84"/>
        <v>0</v>
      </c>
      <c r="AL192" s="98">
        <f t="shared" si="85"/>
        <v>0</v>
      </c>
      <c r="AM192" s="98">
        <f t="shared" si="86"/>
        <v>0</v>
      </c>
      <c r="AN192" s="98">
        <f t="shared" si="87"/>
        <v>0</v>
      </c>
      <c r="AO192" s="98">
        <f t="shared" si="88"/>
        <v>0</v>
      </c>
      <c r="AP192" s="15">
        <f t="shared" si="79"/>
        <v>0</v>
      </c>
      <c r="AQ192" s="99">
        <v>0</v>
      </c>
      <c r="AR192" s="98">
        <v>0</v>
      </c>
      <c r="AS192" s="98">
        <v>0</v>
      </c>
      <c r="AT192" s="98">
        <v>0</v>
      </c>
      <c r="AU192" s="98">
        <v>0</v>
      </c>
      <c r="AV192" s="15">
        <f t="shared" si="80"/>
        <v>0</v>
      </c>
      <c r="AW192" s="16">
        <v>0</v>
      </c>
      <c r="AX192" s="17">
        <v>0</v>
      </c>
      <c r="AY192" s="17">
        <v>0</v>
      </c>
      <c r="AZ192" s="17">
        <v>0</v>
      </c>
      <c r="BA192" s="17">
        <v>0</v>
      </c>
      <c r="BB192" s="15">
        <f t="shared" si="81"/>
        <v>0</v>
      </c>
      <c r="BC192" s="16">
        <v>0</v>
      </c>
      <c r="BD192" s="17">
        <v>0</v>
      </c>
      <c r="BE192" s="17">
        <v>0</v>
      </c>
      <c r="BF192" s="17">
        <v>0</v>
      </c>
      <c r="BG192" s="17">
        <v>0</v>
      </c>
      <c r="BH192" s="15">
        <f t="shared" si="82"/>
        <v>0</v>
      </c>
      <c r="BI192" s="16">
        <v>0</v>
      </c>
      <c r="BJ192" s="17">
        <v>0</v>
      </c>
      <c r="BK192" s="17">
        <v>0</v>
      </c>
      <c r="BL192" s="17">
        <v>433.03248134907062</v>
      </c>
      <c r="BM192" s="17">
        <v>-31.799116783105806</v>
      </c>
      <c r="BN192" s="15">
        <f t="shared" si="83"/>
        <v>401.23336456596479</v>
      </c>
    </row>
    <row r="193" spans="1:66" s="60" customFormat="1" ht="12.75" customHeight="1" x14ac:dyDescent="0.2">
      <c r="A193" s="14"/>
      <c r="B193" s="14" t="s">
        <v>1069</v>
      </c>
      <c r="C193" s="67" t="s">
        <v>578</v>
      </c>
      <c r="D193" s="14" t="s">
        <v>106</v>
      </c>
      <c r="E193" s="14" t="s">
        <v>107</v>
      </c>
      <c r="F193" s="14" t="s">
        <v>37</v>
      </c>
      <c r="G193" s="98">
        <f t="shared" si="64"/>
        <v>0</v>
      </c>
      <c r="H193" s="98">
        <f t="shared" si="65"/>
        <v>0</v>
      </c>
      <c r="I193" s="98">
        <f t="shared" si="66"/>
        <v>0</v>
      </c>
      <c r="J193" s="98">
        <f t="shared" si="67"/>
        <v>0</v>
      </c>
      <c r="K193" s="98">
        <f t="shared" si="68"/>
        <v>0</v>
      </c>
      <c r="L193" s="15">
        <f t="shared" si="69"/>
        <v>0</v>
      </c>
      <c r="M193" s="99"/>
      <c r="N193" s="98"/>
      <c r="O193" s="98"/>
      <c r="P193" s="98"/>
      <c r="Q193" s="98"/>
      <c r="R193" s="15">
        <f t="shared" si="70"/>
        <v>0</v>
      </c>
      <c r="S193" s="16">
        <v>0</v>
      </c>
      <c r="T193" s="17">
        <v>0</v>
      </c>
      <c r="U193" s="17">
        <v>0</v>
      </c>
      <c r="V193" s="17">
        <v>0</v>
      </c>
      <c r="W193" s="17">
        <v>0</v>
      </c>
      <c r="X193" s="15">
        <f t="shared" si="71"/>
        <v>0</v>
      </c>
      <c r="Y193" s="18">
        <f>S193*('Labour cost esc'!J$12-1)</f>
        <v>0</v>
      </c>
      <c r="Z193" s="19">
        <f>T193*('Labour cost esc'!K$12-1)</f>
        <v>0</v>
      </c>
      <c r="AA193" s="19">
        <f>U193*('Labour cost esc'!L$12-1)</f>
        <v>0</v>
      </c>
      <c r="AB193" s="19">
        <f>V193*('Labour cost esc'!M$12-1)</f>
        <v>0</v>
      </c>
      <c r="AC193" s="19">
        <f>W193*('Labour cost esc'!N$12-1)</f>
        <v>0</v>
      </c>
      <c r="AD193" s="15">
        <f t="shared" si="72"/>
        <v>0</v>
      </c>
      <c r="AE193" s="18">
        <f t="shared" si="73"/>
        <v>0</v>
      </c>
      <c r="AF193" s="19">
        <f t="shared" si="74"/>
        <v>0</v>
      </c>
      <c r="AG193" s="19">
        <f t="shared" si="75"/>
        <v>0</v>
      </c>
      <c r="AH193" s="19">
        <f t="shared" si="76"/>
        <v>0</v>
      </c>
      <c r="AI193" s="19">
        <f t="shared" si="77"/>
        <v>0</v>
      </c>
      <c r="AJ193" s="20">
        <f t="shared" si="78"/>
        <v>0</v>
      </c>
      <c r="AK193" s="98">
        <f t="shared" si="84"/>
        <v>0</v>
      </c>
      <c r="AL193" s="98">
        <f t="shared" si="85"/>
        <v>0</v>
      </c>
      <c r="AM193" s="98">
        <f t="shared" si="86"/>
        <v>0</v>
      </c>
      <c r="AN193" s="98">
        <f t="shared" si="87"/>
        <v>0</v>
      </c>
      <c r="AO193" s="98">
        <f t="shared" si="88"/>
        <v>0</v>
      </c>
      <c r="AP193" s="15">
        <f t="shared" si="79"/>
        <v>0</v>
      </c>
      <c r="AQ193" s="99">
        <v>0</v>
      </c>
      <c r="AR193" s="98">
        <v>0</v>
      </c>
      <c r="AS193" s="98">
        <v>0</v>
      </c>
      <c r="AT193" s="98">
        <v>0</v>
      </c>
      <c r="AU193" s="98">
        <v>0</v>
      </c>
      <c r="AV193" s="15">
        <f t="shared" si="80"/>
        <v>0</v>
      </c>
      <c r="AW193" s="16">
        <v>0</v>
      </c>
      <c r="AX193" s="17">
        <v>0</v>
      </c>
      <c r="AY193" s="17">
        <v>0</v>
      </c>
      <c r="AZ193" s="17">
        <v>0</v>
      </c>
      <c r="BA193" s="17">
        <v>500</v>
      </c>
      <c r="BB193" s="15">
        <f t="shared" si="81"/>
        <v>500</v>
      </c>
      <c r="BC193" s="16">
        <v>0</v>
      </c>
      <c r="BD193" s="17">
        <v>0</v>
      </c>
      <c r="BE193" s="17">
        <v>0</v>
      </c>
      <c r="BF193" s="17">
        <v>0</v>
      </c>
      <c r="BG193" s="17">
        <v>0</v>
      </c>
      <c r="BH193" s="15">
        <f t="shared" si="82"/>
        <v>0</v>
      </c>
      <c r="BI193" s="16">
        <v>0</v>
      </c>
      <c r="BJ193" s="17">
        <v>0</v>
      </c>
      <c r="BK193" s="17">
        <v>0</v>
      </c>
      <c r="BL193" s="17">
        <v>0</v>
      </c>
      <c r="BM193" s="17">
        <v>0</v>
      </c>
      <c r="BN193" s="15">
        <f t="shared" si="83"/>
        <v>0</v>
      </c>
    </row>
    <row r="194" spans="1:66" s="60" customFormat="1" ht="12.75" customHeight="1" x14ac:dyDescent="0.2">
      <c r="A194" s="14" t="s">
        <v>579</v>
      </c>
      <c r="B194" s="14" t="s">
        <v>1068</v>
      </c>
      <c r="C194" s="67" t="s">
        <v>580</v>
      </c>
      <c r="D194" s="14" t="s">
        <v>581</v>
      </c>
      <c r="E194" s="14" t="s">
        <v>31</v>
      </c>
      <c r="F194" s="14" t="s">
        <v>40</v>
      </c>
      <c r="G194" s="98">
        <f t="shared" si="64"/>
        <v>0</v>
      </c>
      <c r="H194" s="98">
        <f t="shared" si="65"/>
        <v>0</v>
      </c>
      <c r="I194" s="98">
        <f t="shared" si="66"/>
        <v>0</v>
      </c>
      <c r="J194" s="98">
        <f t="shared" si="67"/>
        <v>0</v>
      </c>
      <c r="K194" s="98">
        <f t="shared" si="68"/>
        <v>0</v>
      </c>
      <c r="L194" s="15">
        <f t="shared" si="69"/>
        <v>0</v>
      </c>
      <c r="M194" s="99">
        <v>0</v>
      </c>
      <c r="N194" s="98">
        <v>0</v>
      </c>
      <c r="O194" s="98">
        <v>0</v>
      </c>
      <c r="P194" s="98">
        <v>0</v>
      </c>
      <c r="Q194" s="98">
        <v>0</v>
      </c>
      <c r="R194" s="15">
        <f t="shared" si="70"/>
        <v>0</v>
      </c>
      <c r="S194" s="16">
        <v>0</v>
      </c>
      <c r="T194" s="17">
        <v>0</v>
      </c>
      <c r="U194" s="17">
        <v>0</v>
      </c>
      <c r="V194" s="17">
        <v>0</v>
      </c>
      <c r="W194" s="17">
        <v>0</v>
      </c>
      <c r="X194" s="15">
        <f t="shared" si="71"/>
        <v>0</v>
      </c>
      <c r="Y194" s="18">
        <f>S194*('Labour cost esc'!J$12-1)</f>
        <v>0</v>
      </c>
      <c r="Z194" s="19">
        <f>T194*('Labour cost esc'!K$12-1)</f>
        <v>0</v>
      </c>
      <c r="AA194" s="19">
        <f>U194*('Labour cost esc'!L$12-1)</f>
        <v>0</v>
      </c>
      <c r="AB194" s="19">
        <f>V194*('Labour cost esc'!M$12-1)</f>
        <v>0</v>
      </c>
      <c r="AC194" s="19">
        <f>W194*('Labour cost esc'!N$12-1)</f>
        <v>0</v>
      </c>
      <c r="AD194" s="15">
        <f t="shared" si="72"/>
        <v>0</v>
      </c>
      <c r="AE194" s="18">
        <f t="shared" si="73"/>
        <v>0</v>
      </c>
      <c r="AF194" s="19">
        <f t="shared" si="74"/>
        <v>0</v>
      </c>
      <c r="AG194" s="19">
        <f t="shared" si="75"/>
        <v>0</v>
      </c>
      <c r="AH194" s="19">
        <f t="shared" si="76"/>
        <v>0</v>
      </c>
      <c r="AI194" s="19">
        <f t="shared" si="77"/>
        <v>0</v>
      </c>
      <c r="AJ194" s="20">
        <f t="shared" si="78"/>
        <v>0</v>
      </c>
      <c r="AK194" s="98">
        <f t="shared" si="84"/>
        <v>0</v>
      </c>
      <c r="AL194" s="98">
        <f t="shared" si="85"/>
        <v>0</v>
      </c>
      <c r="AM194" s="98">
        <f t="shared" si="86"/>
        <v>0</v>
      </c>
      <c r="AN194" s="98">
        <f t="shared" si="87"/>
        <v>0</v>
      </c>
      <c r="AO194" s="98">
        <f t="shared" si="88"/>
        <v>0</v>
      </c>
      <c r="AP194" s="15">
        <f t="shared" si="79"/>
        <v>0</v>
      </c>
      <c r="AQ194" s="99">
        <v>0</v>
      </c>
      <c r="AR194" s="98">
        <v>0</v>
      </c>
      <c r="AS194" s="98">
        <v>0</v>
      </c>
      <c r="AT194" s="98">
        <v>0</v>
      </c>
      <c r="AU194" s="98">
        <v>0</v>
      </c>
      <c r="AV194" s="15">
        <f t="shared" si="80"/>
        <v>0</v>
      </c>
      <c r="AW194" s="16">
        <v>0</v>
      </c>
      <c r="AX194" s="17">
        <v>0</v>
      </c>
      <c r="AY194" s="17">
        <v>0</v>
      </c>
      <c r="AZ194" s="17">
        <v>0</v>
      </c>
      <c r="BA194" s="17">
        <v>0</v>
      </c>
      <c r="BB194" s="15">
        <f t="shared" si="81"/>
        <v>0</v>
      </c>
      <c r="BC194" s="16">
        <v>0</v>
      </c>
      <c r="BD194" s="17">
        <v>146.30257212448191</v>
      </c>
      <c r="BE194" s="17">
        <v>146.40100903116414</v>
      </c>
      <c r="BF194" s="17">
        <v>146.49951216924924</v>
      </c>
      <c r="BG194" s="17">
        <v>0</v>
      </c>
      <c r="BH194" s="15">
        <f t="shared" si="82"/>
        <v>439.20309332489524</v>
      </c>
      <c r="BI194" s="16">
        <v>0</v>
      </c>
      <c r="BJ194" s="17">
        <v>0</v>
      </c>
      <c r="BK194" s="17">
        <v>0</v>
      </c>
      <c r="BL194" s="17">
        <v>0</v>
      </c>
      <c r="BM194" s="17">
        <v>0</v>
      </c>
      <c r="BN194" s="15">
        <f t="shared" si="83"/>
        <v>0</v>
      </c>
    </row>
    <row r="195" spans="1:66" s="60" customFormat="1" ht="12.75" customHeight="1" x14ac:dyDescent="0.2">
      <c r="A195" s="14" t="s">
        <v>582</v>
      </c>
      <c r="B195" s="14" t="s">
        <v>1068</v>
      </c>
      <c r="C195" s="67" t="s">
        <v>111</v>
      </c>
      <c r="D195" s="14" t="s">
        <v>112</v>
      </c>
      <c r="E195" s="14" t="s">
        <v>39</v>
      </c>
      <c r="F195" s="14" t="s">
        <v>37</v>
      </c>
      <c r="G195" s="98">
        <f t="shared" si="64"/>
        <v>0</v>
      </c>
      <c r="H195" s="98">
        <f t="shared" si="65"/>
        <v>0</v>
      </c>
      <c r="I195" s="98">
        <f t="shared" si="66"/>
        <v>0</v>
      </c>
      <c r="J195" s="98">
        <f t="shared" si="67"/>
        <v>0</v>
      </c>
      <c r="K195" s="98">
        <f t="shared" si="68"/>
        <v>0</v>
      </c>
      <c r="L195" s="15">
        <f t="shared" si="69"/>
        <v>0</v>
      </c>
      <c r="M195" s="99">
        <v>0</v>
      </c>
      <c r="N195" s="98">
        <v>0</v>
      </c>
      <c r="O195" s="98">
        <v>0</v>
      </c>
      <c r="P195" s="98">
        <v>0</v>
      </c>
      <c r="Q195" s="98">
        <v>0</v>
      </c>
      <c r="R195" s="15">
        <f t="shared" si="70"/>
        <v>0</v>
      </c>
      <c r="S195" s="16">
        <f>3780.441-890</f>
        <v>2890.4409999999998</v>
      </c>
      <c r="T195" s="17">
        <v>0</v>
      </c>
      <c r="U195" s="17">
        <v>0</v>
      </c>
      <c r="V195" s="17">
        <v>0</v>
      </c>
      <c r="W195" s="17">
        <v>0</v>
      </c>
      <c r="X195" s="15">
        <f t="shared" si="71"/>
        <v>2890.4409999999998</v>
      </c>
      <c r="Y195" s="18">
        <f>S195*('Labour cost esc'!J$12-1)</f>
        <v>14.734983999952652</v>
      </c>
      <c r="Z195" s="19">
        <f>T195*('Labour cost esc'!K$12-1)</f>
        <v>0</v>
      </c>
      <c r="AA195" s="19">
        <f>U195*('Labour cost esc'!L$12-1)</f>
        <v>0</v>
      </c>
      <c r="AB195" s="19">
        <f>V195*('Labour cost esc'!M$12-1)</f>
        <v>0</v>
      </c>
      <c r="AC195" s="19">
        <f>W195*('Labour cost esc'!N$12-1)</f>
        <v>0</v>
      </c>
      <c r="AD195" s="15">
        <f t="shared" si="72"/>
        <v>14.734983999952652</v>
      </c>
      <c r="AE195" s="18">
        <f t="shared" si="73"/>
        <v>2905.1759839999527</v>
      </c>
      <c r="AF195" s="19">
        <f t="shared" si="74"/>
        <v>0</v>
      </c>
      <c r="AG195" s="19">
        <f t="shared" si="75"/>
        <v>0</v>
      </c>
      <c r="AH195" s="19">
        <f t="shared" si="76"/>
        <v>0</v>
      </c>
      <c r="AI195" s="19">
        <f t="shared" si="77"/>
        <v>0</v>
      </c>
      <c r="AJ195" s="20">
        <f t="shared" si="78"/>
        <v>2905.1759839999527</v>
      </c>
      <c r="AK195" s="98">
        <f t="shared" si="84"/>
        <v>0</v>
      </c>
      <c r="AL195" s="98">
        <f t="shared" si="85"/>
        <v>0</v>
      </c>
      <c r="AM195" s="98">
        <f t="shared" si="86"/>
        <v>0</v>
      </c>
      <c r="AN195" s="98">
        <f t="shared" si="87"/>
        <v>0</v>
      </c>
      <c r="AO195" s="98">
        <f t="shared" si="88"/>
        <v>0</v>
      </c>
      <c r="AP195" s="15">
        <f t="shared" si="79"/>
        <v>0</v>
      </c>
      <c r="AQ195" s="99">
        <v>0</v>
      </c>
      <c r="AR195" s="98">
        <v>0</v>
      </c>
      <c r="AS195" s="98">
        <v>0</v>
      </c>
      <c r="AT195" s="98">
        <v>0</v>
      </c>
      <c r="AU195" s="98">
        <v>0</v>
      </c>
      <c r="AV195" s="15">
        <f t="shared" si="80"/>
        <v>0</v>
      </c>
      <c r="AW195" s="16">
        <v>1864.4002052753176</v>
      </c>
      <c r="AX195" s="17">
        <v>6709.5568184936692</v>
      </c>
      <c r="AY195" s="17">
        <v>8110.7797386599996</v>
      </c>
      <c r="AZ195" s="17">
        <v>9392.567220000019</v>
      </c>
      <c r="BA195" s="17">
        <v>9237</v>
      </c>
      <c r="BB195" s="15">
        <f t="shared" si="81"/>
        <v>35314.303982429003</v>
      </c>
      <c r="BC195" s="16">
        <v>15171.651702203602</v>
      </c>
      <c r="BD195" s="17">
        <v>15181.944763156091</v>
      </c>
      <c r="BE195" s="17">
        <v>0</v>
      </c>
      <c r="BF195" s="17">
        <v>0</v>
      </c>
      <c r="BG195" s="17">
        <v>0</v>
      </c>
      <c r="BH195" s="15">
        <f t="shared" si="82"/>
        <v>30353.596465359693</v>
      </c>
      <c r="BI195" s="16">
        <v>0</v>
      </c>
      <c r="BJ195" s="17">
        <v>0</v>
      </c>
      <c r="BK195" s="17">
        <v>0</v>
      </c>
      <c r="BL195" s="17">
        <v>0</v>
      </c>
      <c r="BM195" s="17">
        <v>0</v>
      </c>
      <c r="BN195" s="15">
        <f t="shared" si="83"/>
        <v>0</v>
      </c>
    </row>
    <row r="196" spans="1:66" s="60" customFormat="1" ht="12.75" customHeight="1" x14ac:dyDescent="0.2">
      <c r="A196" s="14" t="s">
        <v>583</v>
      </c>
      <c r="B196" s="14" t="s">
        <v>1068</v>
      </c>
      <c r="C196" s="67" t="s">
        <v>113</v>
      </c>
      <c r="D196" s="14" t="s">
        <v>112</v>
      </c>
      <c r="E196" s="14" t="s">
        <v>39</v>
      </c>
      <c r="F196" s="14" t="s">
        <v>37</v>
      </c>
      <c r="G196" s="98">
        <f t="shared" si="64"/>
        <v>0</v>
      </c>
      <c r="H196" s="98">
        <f t="shared" si="65"/>
        <v>0</v>
      </c>
      <c r="I196" s="98">
        <f t="shared" si="66"/>
        <v>0</v>
      </c>
      <c r="J196" s="98">
        <f t="shared" si="67"/>
        <v>0</v>
      </c>
      <c r="K196" s="98">
        <f t="shared" si="68"/>
        <v>0</v>
      </c>
      <c r="L196" s="15">
        <f t="shared" si="69"/>
        <v>0</v>
      </c>
      <c r="M196" s="99">
        <v>0</v>
      </c>
      <c r="N196" s="98">
        <v>0</v>
      </c>
      <c r="O196" s="98">
        <v>0</v>
      </c>
      <c r="P196" s="98">
        <v>0</v>
      </c>
      <c r="Q196" s="98">
        <v>0</v>
      </c>
      <c r="R196" s="15">
        <f t="shared" si="70"/>
        <v>0</v>
      </c>
      <c r="S196" s="16">
        <v>1000</v>
      </c>
      <c r="T196" s="17">
        <v>0</v>
      </c>
      <c r="U196" s="17">
        <v>0</v>
      </c>
      <c r="V196" s="17">
        <v>0</v>
      </c>
      <c r="W196" s="17">
        <v>0</v>
      </c>
      <c r="X196" s="15">
        <f t="shared" si="71"/>
        <v>1000</v>
      </c>
      <c r="Y196" s="18">
        <f>S196*('Labour cost esc'!J$12-1)</f>
        <v>5.0978324760659888</v>
      </c>
      <c r="Z196" s="19">
        <f>T196*('Labour cost esc'!K$12-1)</f>
        <v>0</v>
      </c>
      <c r="AA196" s="19">
        <f>U196*('Labour cost esc'!L$12-1)</f>
        <v>0</v>
      </c>
      <c r="AB196" s="19">
        <f>V196*('Labour cost esc'!M$12-1)</f>
        <v>0</v>
      </c>
      <c r="AC196" s="19">
        <f>W196*('Labour cost esc'!N$12-1)</f>
        <v>0</v>
      </c>
      <c r="AD196" s="15">
        <f t="shared" si="72"/>
        <v>5.0978324760659888</v>
      </c>
      <c r="AE196" s="18">
        <f t="shared" si="73"/>
        <v>1005.0978324760659</v>
      </c>
      <c r="AF196" s="19">
        <f t="shared" si="74"/>
        <v>0</v>
      </c>
      <c r="AG196" s="19">
        <f t="shared" si="75"/>
        <v>0</v>
      </c>
      <c r="AH196" s="19">
        <f t="shared" si="76"/>
        <v>0</v>
      </c>
      <c r="AI196" s="19">
        <f t="shared" si="77"/>
        <v>0</v>
      </c>
      <c r="AJ196" s="20">
        <f t="shared" si="78"/>
        <v>1005.0978324760659</v>
      </c>
      <c r="AK196" s="98">
        <f t="shared" si="84"/>
        <v>0</v>
      </c>
      <c r="AL196" s="98">
        <f t="shared" si="85"/>
        <v>0</v>
      </c>
      <c r="AM196" s="98">
        <f t="shared" si="86"/>
        <v>0</v>
      </c>
      <c r="AN196" s="98">
        <f t="shared" si="87"/>
        <v>0</v>
      </c>
      <c r="AO196" s="98">
        <f t="shared" si="88"/>
        <v>0</v>
      </c>
      <c r="AP196" s="15">
        <f t="shared" si="79"/>
        <v>0</v>
      </c>
      <c r="AQ196" s="99">
        <v>0</v>
      </c>
      <c r="AR196" s="98">
        <v>0</v>
      </c>
      <c r="AS196" s="98">
        <v>0</v>
      </c>
      <c r="AT196" s="98">
        <v>0</v>
      </c>
      <c r="AU196" s="98">
        <v>0</v>
      </c>
      <c r="AV196" s="15">
        <f t="shared" si="80"/>
        <v>0</v>
      </c>
      <c r="AW196" s="16">
        <v>0</v>
      </c>
      <c r="AX196" s="17">
        <v>0</v>
      </c>
      <c r="AY196" s="17">
        <v>0</v>
      </c>
      <c r="AZ196" s="17">
        <v>0</v>
      </c>
      <c r="BA196" s="17">
        <v>0</v>
      </c>
      <c r="BB196" s="15">
        <f t="shared" si="81"/>
        <v>0</v>
      </c>
      <c r="BC196" s="16">
        <v>0</v>
      </c>
      <c r="BD196" s="17">
        <v>0</v>
      </c>
      <c r="BE196" s="17">
        <v>0</v>
      </c>
      <c r="BF196" s="17">
        <v>0</v>
      </c>
      <c r="BG196" s="17">
        <v>0</v>
      </c>
      <c r="BH196" s="15">
        <f t="shared" si="82"/>
        <v>0</v>
      </c>
      <c r="BI196" s="16">
        <v>0</v>
      </c>
      <c r="BJ196" s="17">
        <v>0</v>
      </c>
      <c r="BK196" s="17">
        <v>0</v>
      </c>
      <c r="BL196" s="17">
        <v>0</v>
      </c>
      <c r="BM196" s="17">
        <v>0</v>
      </c>
      <c r="BN196" s="15">
        <f t="shared" si="83"/>
        <v>0</v>
      </c>
    </row>
    <row r="197" spans="1:66" s="60" customFormat="1" ht="12.75" customHeight="1" x14ac:dyDescent="0.2">
      <c r="A197" s="14" t="s">
        <v>582</v>
      </c>
      <c r="B197" s="14" t="s">
        <v>1068</v>
      </c>
      <c r="C197" s="67" t="s">
        <v>111</v>
      </c>
      <c r="D197" s="14" t="s">
        <v>112</v>
      </c>
      <c r="E197" s="14" t="s">
        <v>118</v>
      </c>
      <c r="F197" s="14" t="s">
        <v>37</v>
      </c>
      <c r="G197" s="98">
        <f t="shared" ref="G197:G260" si="89">IFERROR(S197/M197,0)</f>
        <v>0</v>
      </c>
      <c r="H197" s="98">
        <f t="shared" ref="H197:H260" si="90">IFERROR(T197/N197,0)</f>
        <v>0</v>
      </c>
      <c r="I197" s="98">
        <f t="shared" ref="I197:I260" si="91">IFERROR(U197/O197,0)</f>
        <v>0</v>
      </c>
      <c r="J197" s="98">
        <f t="shared" ref="J197:J260" si="92">IFERROR(V197/P197,0)</f>
        <v>0</v>
      </c>
      <c r="K197" s="98">
        <f t="shared" ref="K197:K260" si="93">IFERROR(W197/Q197,0)</f>
        <v>0</v>
      </c>
      <c r="L197" s="15">
        <f t="shared" ref="L197:L260" si="94">IFERROR(X197/R197,0)</f>
        <v>0</v>
      </c>
      <c r="M197" s="99">
        <v>0</v>
      </c>
      <c r="N197" s="98">
        <v>0</v>
      </c>
      <c r="O197" s="98">
        <v>0</v>
      </c>
      <c r="P197" s="98">
        <v>0</v>
      </c>
      <c r="Q197" s="98">
        <v>0</v>
      </c>
      <c r="R197" s="15">
        <f t="shared" ref="R197:R260" si="95">SUM(M197:Q197)</f>
        <v>0</v>
      </c>
      <c r="S197" s="16"/>
      <c r="T197" s="17"/>
      <c r="U197" s="17"/>
      <c r="V197" s="17"/>
      <c r="W197" s="17"/>
      <c r="X197" s="15">
        <f t="shared" ref="X197:X260" si="96">SUM(S197:W197)</f>
        <v>0</v>
      </c>
      <c r="Y197" s="18">
        <f>S197*('Labour cost esc'!J$12-1)</f>
        <v>0</v>
      </c>
      <c r="Z197" s="19">
        <f>T197*('Labour cost esc'!K$12-1)</f>
        <v>0</v>
      </c>
      <c r="AA197" s="19">
        <f>U197*('Labour cost esc'!L$12-1)</f>
        <v>0</v>
      </c>
      <c r="AB197" s="19">
        <f>V197*('Labour cost esc'!M$12-1)</f>
        <v>0</v>
      </c>
      <c r="AC197" s="19">
        <f>W197*('Labour cost esc'!N$12-1)</f>
        <v>0</v>
      </c>
      <c r="AD197" s="15">
        <f t="shared" ref="AD197:AD260" si="97">SUM(Y197:AC197)</f>
        <v>0</v>
      </c>
      <c r="AE197" s="18">
        <f t="shared" ref="AE197:AE260" si="98">S197+Y197</f>
        <v>0</v>
      </c>
      <c r="AF197" s="19">
        <f t="shared" ref="AF197:AF260" si="99">T197+Z197</f>
        <v>0</v>
      </c>
      <c r="AG197" s="19">
        <f t="shared" ref="AG197:AG260" si="100">U197+AA197</f>
        <v>0</v>
      </c>
      <c r="AH197" s="19">
        <f t="shared" ref="AH197:AH260" si="101">V197+AB197</f>
        <v>0</v>
      </c>
      <c r="AI197" s="19">
        <f t="shared" ref="AI197:AI260" si="102">W197+AC197</f>
        <v>0</v>
      </c>
      <c r="AJ197" s="20">
        <f t="shared" ref="AJ197:AJ260" si="103">SUM(AE197:AI197)</f>
        <v>0</v>
      </c>
      <c r="AK197" s="98">
        <f t="shared" si="84"/>
        <v>0</v>
      </c>
      <c r="AL197" s="98">
        <f t="shared" si="85"/>
        <v>0</v>
      </c>
      <c r="AM197" s="98">
        <f t="shared" si="86"/>
        <v>0</v>
      </c>
      <c r="AN197" s="98">
        <f t="shared" si="87"/>
        <v>0</v>
      </c>
      <c r="AO197" s="98">
        <f t="shared" si="88"/>
        <v>0</v>
      </c>
      <c r="AP197" s="15">
        <f t="shared" ref="AP197:AP260" si="104">IFERROR(BB197/AV197,0)</f>
        <v>0</v>
      </c>
      <c r="AQ197" s="99">
        <v>0</v>
      </c>
      <c r="AR197" s="98">
        <v>0</v>
      </c>
      <c r="AS197" s="98">
        <v>0</v>
      </c>
      <c r="AT197" s="98">
        <v>0</v>
      </c>
      <c r="AU197" s="98">
        <v>0</v>
      </c>
      <c r="AV197" s="15">
        <f t="shared" ref="AV197:AV260" si="105">SUM(AQ197:AU197)</f>
        <v>0</v>
      </c>
      <c r="AW197" s="16"/>
      <c r="AX197" s="17"/>
      <c r="AY197" s="17"/>
      <c r="AZ197" s="17"/>
      <c r="BA197" s="17">
        <v>615.78700000000003</v>
      </c>
      <c r="BB197" s="15">
        <f t="shared" ref="BB197:BB260" si="106">SUM(AW197:BA197)</f>
        <v>615.78700000000003</v>
      </c>
      <c r="BC197" s="16">
        <v>3099</v>
      </c>
      <c r="BD197" s="17">
        <v>3101</v>
      </c>
      <c r="BE197" s="17"/>
      <c r="BF197" s="17"/>
      <c r="BG197" s="17"/>
      <c r="BH197" s="15">
        <f t="shared" ref="BH197:BH260" si="107">SUM(BC197:BG197)</f>
        <v>6200</v>
      </c>
      <c r="BI197" s="16"/>
      <c r="BJ197" s="17"/>
      <c r="BK197" s="17"/>
      <c r="BL197" s="17"/>
      <c r="BM197" s="17"/>
      <c r="BN197" s="15">
        <f t="shared" ref="BN197:BN260" si="108">SUM(BI197:BM197)</f>
        <v>0</v>
      </c>
    </row>
    <row r="198" spans="1:66" s="60" customFormat="1" ht="12.75" customHeight="1" x14ac:dyDescent="0.2">
      <c r="A198" s="14" t="s">
        <v>584</v>
      </c>
      <c r="B198" s="14" t="s">
        <v>1068</v>
      </c>
      <c r="C198" s="67" t="s">
        <v>114</v>
      </c>
      <c r="D198" s="14" t="s">
        <v>115</v>
      </c>
      <c r="E198" s="14" t="s">
        <v>39</v>
      </c>
      <c r="F198" s="14" t="s">
        <v>37</v>
      </c>
      <c r="G198" s="98">
        <f t="shared" si="89"/>
        <v>3100</v>
      </c>
      <c r="H198" s="98">
        <f t="shared" si="90"/>
        <v>3100</v>
      </c>
      <c r="I198" s="98">
        <f t="shared" si="91"/>
        <v>3100</v>
      </c>
      <c r="J198" s="98">
        <f t="shared" si="92"/>
        <v>3100</v>
      </c>
      <c r="K198" s="98">
        <f t="shared" si="93"/>
        <v>3100</v>
      </c>
      <c r="L198" s="15">
        <f t="shared" si="94"/>
        <v>3100</v>
      </c>
      <c r="M198" s="99">
        <v>1</v>
      </c>
      <c r="N198" s="98">
        <v>1</v>
      </c>
      <c r="O198" s="98">
        <v>1</v>
      </c>
      <c r="P198" s="98">
        <v>1</v>
      </c>
      <c r="Q198" s="98">
        <v>1</v>
      </c>
      <c r="R198" s="15">
        <f t="shared" si="95"/>
        <v>5</v>
      </c>
      <c r="S198" s="16">
        <v>3100</v>
      </c>
      <c r="T198" s="17">
        <v>3100</v>
      </c>
      <c r="U198" s="17">
        <v>3100</v>
      </c>
      <c r="V198" s="17">
        <v>3100</v>
      </c>
      <c r="W198" s="17">
        <v>3100</v>
      </c>
      <c r="X198" s="15">
        <f t="shared" si="96"/>
        <v>15500</v>
      </c>
      <c r="Y198" s="18">
        <f>S198*('Labour cost esc'!J$12-1)</f>
        <v>15.803280675804565</v>
      </c>
      <c r="Z198" s="19">
        <f>T198*('Labour cost esc'!K$12-1)</f>
        <v>23.735106323322832</v>
      </c>
      <c r="AA198" s="19">
        <f>U198*('Labour cost esc'!L$12-1)</f>
        <v>31.68712382906682</v>
      </c>
      <c r="AB198" s="19">
        <f>V198*('Labour cost esc'!M$12-1)</f>
        <v>39.659384594965694</v>
      </c>
      <c r="AC198" s="19">
        <f>W198*('Labour cost esc'!N$12-1)</f>
        <v>47.651940153800339</v>
      </c>
      <c r="AD198" s="15">
        <f t="shared" si="97"/>
        <v>158.53683557696024</v>
      </c>
      <c r="AE198" s="18">
        <f t="shared" si="98"/>
        <v>3115.8032806758047</v>
      </c>
      <c r="AF198" s="19">
        <f t="shared" si="99"/>
        <v>3123.7351063233227</v>
      </c>
      <c r="AG198" s="19">
        <f t="shared" si="100"/>
        <v>3131.6871238290669</v>
      </c>
      <c r="AH198" s="19">
        <f t="shared" si="101"/>
        <v>3139.6593845949656</v>
      </c>
      <c r="AI198" s="19">
        <f t="shared" si="102"/>
        <v>3147.6519401538003</v>
      </c>
      <c r="AJ198" s="20">
        <f t="shared" si="103"/>
        <v>15658.536835576959</v>
      </c>
      <c r="AK198" s="98">
        <f t="shared" ref="AK198:AK261" si="109">IFERROR(AW198/AQ198,0)</f>
        <v>0</v>
      </c>
      <c r="AL198" s="98">
        <f t="shared" ref="AL198:AL261" si="110">IFERROR(AX198/AR198,0)</f>
        <v>0</v>
      </c>
      <c r="AM198" s="98">
        <f t="shared" ref="AM198:AM261" si="111">IFERROR(AY198/AS198,0)</f>
        <v>0</v>
      </c>
      <c r="AN198" s="98">
        <f t="shared" ref="AN198:AN261" si="112">IFERROR(AZ198/AT198,0)</f>
        <v>0</v>
      </c>
      <c r="AO198" s="98">
        <f t="shared" ref="AO198:AO261" si="113">IFERROR(BA198/AU198,0)</f>
        <v>0</v>
      </c>
      <c r="AP198" s="15">
        <f t="shared" si="104"/>
        <v>0</v>
      </c>
      <c r="AQ198" s="99">
        <v>0</v>
      </c>
      <c r="AR198" s="98">
        <v>0</v>
      </c>
      <c r="AS198" s="98">
        <v>0</v>
      </c>
      <c r="AT198" s="98">
        <v>0</v>
      </c>
      <c r="AU198" s="98">
        <v>0</v>
      </c>
      <c r="AV198" s="15">
        <f t="shared" si="105"/>
        <v>0</v>
      </c>
      <c r="AW198" s="16">
        <v>0</v>
      </c>
      <c r="AX198" s="17">
        <v>5020.8995955439004</v>
      </c>
      <c r="AY198" s="17">
        <v>4642.2208242000033</v>
      </c>
      <c r="AZ198" s="17">
        <v>6659.0348899999844</v>
      </c>
      <c r="BA198" s="17">
        <v>2099.6080000000002</v>
      </c>
      <c r="BB198" s="15">
        <f t="shared" si="106"/>
        <v>18421.763309743888</v>
      </c>
      <c r="BC198" s="16">
        <v>0</v>
      </c>
      <c r="BD198" s="17">
        <v>5608.265264771806</v>
      </c>
      <c r="BE198" s="17">
        <v>5612.0386795279592</v>
      </c>
      <c r="BF198" s="17">
        <v>5615.814633154554</v>
      </c>
      <c r="BG198" s="17">
        <v>2809.7965636799117</v>
      </c>
      <c r="BH198" s="15">
        <f t="shared" si="107"/>
        <v>19645.915141134232</v>
      </c>
      <c r="BI198" s="16">
        <v>1858.7252916085092</v>
      </c>
      <c r="BJ198" s="17">
        <v>3002.3927577213562</v>
      </c>
      <c r="BK198" s="17">
        <v>-92.625575473198964</v>
      </c>
      <c r="BL198" s="17">
        <v>3240.016114886068</v>
      </c>
      <c r="BM198" s="17">
        <v>-33.163821977866874</v>
      </c>
      <c r="BN198" s="15">
        <f t="shared" si="108"/>
        <v>7975.344766764867</v>
      </c>
    </row>
    <row r="199" spans="1:66" s="60" customFormat="1" ht="12.75" customHeight="1" x14ac:dyDescent="0.2">
      <c r="A199" s="14" t="s">
        <v>585</v>
      </c>
      <c r="B199" s="14" t="s">
        <v>1068</v>
      </c>
      <c r="C199" s="67" t="s">
        <v>586</v>
      </c>
      <c r="D199" s="14" t="s">
        <v>117</v>
      </c>
      <c r="E199" s="14" t="s">
        <v>31</v>
      </c>
      <c r="F199" s="14" t="s">
        <v>40</v>
      </c>
      <c r="G199" s="98">
        <f t="shared" si="89"/>
        <v>0</v>
      </c>
      <c r="H199" s="98">
        <f t="shared" si="90"/>
        <v>0</v>
      </c>
      <c r="I199" s="98">
        <f t="shared" si="91"/>
        <v>0</v>
      </c>
      <c r="J199" s="98">
        <f t="shared" si="92"/>
        <v>0</v>
      </c>
      <c r="K199" s="98">
        <f t="shared" si="93"/>
        <v>0</v>
      </c>
      <c r="L199" s="15">
        <f t="shared" si="94"/>
        <v>0</v>
      </c>
      <c r="M199" s="99">
        <v>0</v>
      </c>
      <c r="N199" s="98">
        <v>0</v>
      </c>
      <c r="O199" s="98">
        <v>0</v>
      </c>
      <c r="P199" s="98">
        <v>0</v>
      </c>
      <c r="Q199" s="98">
        <v>0</v>
      </c>
      <c r="R199" s="15">
        <f t="shared" si="95"/>
        <v>0</v>
      </c>
      <c r="S199" s="16">
        <v>0</v>
      </c>
      <c r="T199" s="17">
        <v>0</v>
      </c>
      <c r="U199" s="17">
        <v>0</v>
      </c>
      <c r="V199" s="17">
        <v>0</v>
      </c>
      <c r="W199" s="17">
        <v>0</v>
      </c>
      <c r="X199" s="15">
        <f t="shared" si="96"/>
        <v>0</v>
      </c>
      <c r="Y199" s="18">
        <f>S199*('Labour cost esc'!J$12-1)</f>
        <v>0</v>
      </c>
      <c r="Z199" s="19">
        <f>T199*('Labour cost esc'!K$12-1)</f>
        <v>0</v>
      </c>
      <c r="AA199" s="19">
        <f>U199*('Labour cost esc'!L$12-1)</f>
        <v>0</v>
      </c>
      <c r="AB199" s="19">
        <f>V199*('Labour cost esc'!M$12-1)</f>
        <v>0</v>
      </c>
      <c r="AC199" s="19">
        <f>W199*('Labour cost esc'!N$12-1)</f>
        <v>0</v>
      </c>
      <c r="AD199" s="15">
        <f t="shared" si="97"/>
        <v>0</v>
      </c>
      <c r="AE199" s="18">
        <f t="shared" si="98"/>
        <v>0</v>
      </c>
      <c r="AF199" s="19">
        <f t="shared" si="99"/>
        <v>0</v>
      </c>
      <c r="AG199" s="19">
        <f t="shared" si="100"/>
        <v>0</v>
      </c>
      <c r="AH199" s="19">
        <f t="shared" si="101"/>
        <v>0</v>
      </c>
      <c r="AI199" s="19">
        <f t="shared" si="102"/>
        <v>0</v>
      </c>
      <c r="AJ199" s="20">
        <f t="shared" si="103"/>
        <v>0</v>
      </c>
      <c r="AK199" s="98">
        <f t="shared" si="109"/>
        <v>0</v>
      </c>
      <c r="AL199" s="98">
        <f t="shared" si="110"/>
        <v>0</v>
      </c>
      <c r="AM199" s="98">
        <f t="shared" si="111"/>
        <v>0</v>
      </c>
      <c r="AN199" s="98">
        <f t="shared" si="112"/>
        <v>0</v>
      </c>
      <c r="AO199" s="98">
        <f t="shared" si="113"/>
        <v>0</v>
      </c>
      <c r="AP199" s="15">
        <f t="shared" si="104"/>
        <v>0</v>
      </c>
      <c r="AQ199" s="99">
        <v>0</v>
      </c>
      <c r="AR199" s="98">
        <v>0</v>
      </c>
      <c r="AS199" s="98">
        <v>0</v>
      </c>
      <c r="AT199" s="98">
        <v>0</v>
      </c>
      <c r="AU199" s="98">
        <v>0</v>
      </c>
      <c r="AV199" s="15">
        <f t="shared" si="105"/>
        <v>0</v>
      </c>
      <c r="AW199" s="16">
        <v>4.1854166525144265</v>
      </c>
      <c r="AX199" s="17">
        <v>68.851213770137619</v>
      </c>
      <c r="AY199" s="17">
        <v>33.918082560000009</v>
      </c>
      <c r="AZ199" s="17">
        <v>510.97070000000042</v>
      </c>
      <c r="BA199" s="17"/>
      <c r="BB199" s="15">
        <f t="shared" si="106"/>
        <v>617.92541298265246</v>
      </c>
      <c r="BC199" s="16">
        <v>919.51701115005653</v>
      </c>
      <c r="BD199" s="17">
        <v>0</v>
      </c>
      <c r="BE199" s="17">
        <v>0</v>
      </c>
      <c r="BF199" s="17">
        <v>-41.300497945274401</v>
      </c>
      <c r="BG199" s="17">
        <v>1039.7412773596316</v>
      </c>
      <c r="BH199" s="15">
        <f t="shared" si="107"/>
        <v>1917.9577905644137</v>
      </c>
      <c r="BI199" s="16">
        <v>6.8879913054545465</v>
      </c>
      <c r="BJ199" s="17">
        <v>290.31314623627122</v>
      </c>
      <c r="BK199" s="17">
        <v>2.1355649484136614</v>
      </c>
      <c r="BL199" s="17">
        <v>0</v>
      </c>
      <c r="BM199" s="17">
        <v>0</v>
      </c>
      <c r="BN199" s="15">
        <f t="shared" si="108"/>
        <v>299.33670249013943</v>
      </c>
    </row>
    <row r="200" spans="1:66" s="60" customFormat="1" ht="12.75" customHeight="1" x14ac:dyDescent="0.2">
      <c r="A200" s="14" t="s">
        <v>587</v>
      </c>
      <c r="B200" s="14" t="s">
        <v>1068</v>
      </c>
      <c r="C200" s="67" t="s">
        <v>588</v>
      </c>
      <c r="D200" s="14" t="s">
        <v>117</v>
      </c>
      <c r="E200" s="14" t="s">
        <v>118</v>
      </c>
      <c r="F200" s="14" t="s">
        <v>40</v>
      </c>
      <c r="G200" s="98">
        <f t="shared" si="89"/>
        <v>0</v>
      </c>
      <c r="H200" s="98">
        <f t="shared" si="90"/>
        <v>0</v>
      </c>
      <c r="I200" s="98">
        <f t="shared" si="91"/>
        <v>0</v>
      </c>
      <c r="J200" s="98">
        <f t="shared" si="92"/>
        <v>0</v>
      </c>
      <c r="K200" s="98">
        <f t="shared" si="93"/>
        <v>0</v>
      </c>
      <c r="L200" s="15">
        <f t="shared" si="94"/>
        <v>0</v>
      </c>
      <c r="M200" s="99">
        <v>0</v>
      </c>
      <c r="N200" s="98">
        <v>0</v>
      </c>
      <c r="O200" s="98">
        <v>0</v>
      </c>
      <c r="P200" s="98">
        <v>0</v>
      </c>
      <c r="Q200" s="98">
        <v>0</v>
      </c>
      <c r="R200" s="15">
        <f t="shared" si="95"/>
        <v>0</v>
      </c>
      <c r="S200" s="16">
        <v>0</v>
      </c>
      <c r="T200" s="17">
        <v>0</v>
      </c>
      <c r="U200" s="17">
        <v>0</v>
      </c>
      <c r="V200" s="17">
        <v>0</v>
      </c>
      <c r="W200" s="17">
        <v>0</v>
      </c>
      <c r="X200" s="15">
        <f t="shared" si="96"/>
        <v>0</v>
      </c>
      <c r="Y200" s="18">
        <f>S200*('Labour cost esc'!J$12-1)</f>
        <v>0</v>
      </c>
      <c r="Z200" s="19">
        <f>T200*('Labour cost esc'!K$12-1)</f>
        <v>0</v>
      </c>
      <c r="AA200" s="19">
        <f>U200*('Labour cost esc'!L$12-1)</f>
        <v>0</v>
      </c>
      <c r="AB200" s="19">
        <f>V200*('Labour cost esc'!M$12-1)</f>
        <v>0</v>
      </c>
      <c r="AC200" s="19">
        <f>W200*('Labour cost esc'!N$12-1)</f>
        <v>0</v>
      </c>
      <c r="AD200" s="15">
        <f t="shared" si="97"/>
        <v>0</v>
      </c>
      <c r="AE200" s="18">
        <f t="shared" si="98"/>
        <v>0</v>
      </c>
      <c r="AF200" s="19">
        <f t="shared" si="99"/>
        <v>0</v>
      </c>
      <c r="AG200" s="19">
        <f t="shared" si="100"/>
        <v>0</v>
      </c>
      <c r="AH200" s="19">
        <f t="shared" si="101"/>
        <v>0</v>
      </c>
      <c r="AI200" s="19">
        <f t="shared" si="102"/>
        <v>0</v>
      </c>
      <c r="AJ200" s="20">
        <f t="shared" si="103"/>
        <v>0</v>
      </c>
      <c r="AK200" s="98">
        <f t="shared" si="109"/>
        <v>0</v>
      </c>
      <c r="AL200" s="98">
        <f t="shared" si="110"/>
        <v>0</v>
      </c>
      <c r="AM200" s="98">
        <f t="shared" si="111"/>
        <v>0</v>
      </c>
      <c r="AN200" s="98">
        <f t="shared" si="112"/>
        <v>0</v>
      </c>
      <c r="AO200" s="98">
        <f t="shared" si="113"/>
        <v>0</v>
      </c>
      <c r="AP200" s="15">
        <f t="shared" si="104"/>
        <v>0</v>
      </c>
      <c r="AQ200" s="99">
        <v>0</v>
      </c>
      <c r="AR200" s="98">
        <v>0</v>
      </c>
      <c r="AS200" s="98">
        <v>0</v>
      </c>
      <c r="AT200" s="98">
        <v>0</v>
      </c>
      <c r="AU200" s="98">
        <v>0</v>
      </c>
      <c r="AV200" s="15">
        <f t="shared" si="105"/>
        <v>0</v>
      </c>
      <c r="AW200" s="16">
        <v>0</v>
      </c>
      <c r="AX200" s="17">
        <v>0</v>
      </c>
      <c r="AY200" s="17">
        <v>0</v>
      </c>
      <c r="AZ200" s="17">
        <v>0</v>
      </c>
      <c r="BA200" s="17">
        <v>0</v>
      </c>
      <c r="BB200" s="15">
        <f t="shared" si="106"/>
        <v>0</v>
      </c>
      <c r="BC200" s="16">
        <v>0</v>
      </c>
      <c r="BD200" s="17">
        <v>0</v>
      </c>
      <c r="BE200" s="17">
        <v>0</v>
      </c>
      <c r="BF200" s="17">
        <v>0</v>
      </c>
      <c r="BG200" s="17">
        <v>0</v>
      </c>
      <c r="BH200" s="15">
        <f t="shared" si="107"/>
        <v>0</v>
      </c>
      <c r="BI200" s="16">
        <v>-67.027505470200012</v>
      </c>
      <c r="BJ200" s="17">
        <v>0</v>
      </c>
      <c r="BK200" s="17">
        <v>0</v>
      </c>
      <c r="BL200" s="17">
        <v>0</v>
      </c>
      <c r="BM200" s="17">
        <v>0</v>
      </c>
      <c r="BN200" s="15">
        <f t="shared" si="108"/>
        <v>-67.027505470200012</v>
      </c>
    </row>
    <row r="201" spans="1:66" s="60" customFormat="1" ht="12.75" customHeight="1" x14ac:dyDescent="0.2">
      <c r="A201" s="14" t="s">
        <v>589</v>
      </c>
      <c r="B201" s="14" t="s">
        <v>1068</v>
      </c>
      <c r="C201" s="67" t="s">
        <v>590</v>
      </c>
      <c r="D201" s="14" t="s">
        <v>117</v>
      </c>
      <c r="E201" s="14" t="s">
        <v>118</v>
      </c>
      <c r="F201" s="14" t="s">
        <v>40</v>
      </c>
      <c r="G201" s="98">
        <f t="shared" si="89"/>
        <v>0</v>
      </c>
      <c r="H201" s="98">
        <f t="shared" si="90"/>
        <v>0</v>
      </c>
      <c r="I201" s="98">
        <f t="shared" si="91"/>
        <v>0</v>
      </c>
      <c r="J201" s="98">
        <f t="shared" si="92"/>
        <v>0</v>
      </c>
      <c r="K201" s="98">
        <f t="shared" si="93"/>
        <v>0</v>
      </c>
      <c r="L201" s="15">
        <f t="shared" si="94"/>
        <v>0</v>
      </c>
      <c r="M201" s="99">
        <v>0</v>
      </c>
      <c r="N201" s="98">
        <v>0</v>
      </c>
      <c r="O201" s="98">
        <v>0</v>
      </c>
      <c r="P201" s="98">
        <v>0</v>
      </c>
      <c r="Q201" s="98">
        <v>0</v>
      </c>
      <c r="R201" s="15">
        <f t="shared" si="95"/>
        <v>0</v>
      </c>
      <c r="S201" s="16">
        <v>0</v>
      </c>
      <c r="T201" s="17">
        <v>0</v>
      </c>
      <c r="U201" s="17">
        <v>0</v>
      </c>
      <c r="V201" s="17">
        <v>0</v>
      </c>
      <c r="W201" s="17">
        <v>0</v>
      </c>
      <c r="X201" s="15">
        <f t="shared" si="96"/>
        <v>0</v>
      </c>
      <c r="Y201" s="18">
        <f>S201*('Labour cost esc'!J$12-1)</f>
        <v>0</v>
      </c>
      <c r="Z201" s="19">
        <f>T201*('Labour cost esc'!K$12-1)</f>
        <v>0</v>
      </c>
      <c r="AA201" s="19">
        <f>U201*('Labour cost esc'!L$12-1)</f>
        <v>0</v>
      </c>
      <c r="AB201" s="19">
        <f>V201*('Labour cost esc'!M$12-1)</f>
        <v>0</v>
      </c>
      <c r="AC201" s="19">
        <f>W201*('Labour cost esc'!N$12-1)</f>
        <v>0</v>
      </c>
      <c r="AD201" s="15">
        <f t="shared" si="97"/>
        <v>0</v>
      </c>
      <c r="AE201" s="18">
        <f t="shared" si="98"/>
        <v>0</v>
      </c>
      <c r="AF201" s="19">
        <f t="shared" si="99"/>
        <v>0</v>
      </c>
      <c r="AG201" s="19">
        <f t="shared" si="100"/>
        <v>0</v>
      </c>
      <c r="AH201" s="19">
        <f t="shared" si="101"/>
        <v>0</v>
      </c>
      <c r="AI201" s="19">
        <f t="shared" si="102"/>
        <v>0</v>
      </c>
      <c r="AJ201" s="20">
        <f t="shared" si="103"/>
        <v>0</v>
      </c>
      <c r="AK201" s="98">
        <f t="shared" si="109"/>
        <v>0</v>
      </c>
      <c r="AL201" s="98">
        <f t="shared" si="110"/>
        <v>0</v>
      </c>
      <c r="AM201" s="98">
        <f t="shared" si="111"/>
        <v>0</v>
      </c>
      <c r="AN201" s="98">
        <f t="shared" si="112"/>
        <v>0</v>
      </c>
      <c r="AO201" s="98">
        <f t="shared" si="113"/>
        <v>0</v>
      </c>
      <c r="AP201" s="15">
        <f t="shared" si="104"/>
        <v>0</v>
      </c>
      <c r="AQ201" s="99">
        <v>0</v>
      </c>
      <c r="AR201" s="98">
        <v>0</v>
      </c>
      <c r="AS201" s="98">
        <v>0</v>
      </c>
      <c r="AT201" s="98">
        <v>0</v>
      </c>
      <c r="AU201" s="98">
        <v>0</v>
      </c>
      <c r="AV201" s="15">
        <f t="shared" si="105"/>
        <v>0</v>
      </c>
      <c r="AW201" s="16">
        <v>0</v>
      </c>
      <c r="AX201" s="17">
        <v>0</v>
      </c>
      <c r="AY201" s="17">
        <v>0</v>
      </c>
      <c r="AZ201" s="17">
        <v>0</v>
      </c>
      <c r="BA201" s="17">
        <v>0</v>
      </c>
      <c r="BB201" s="15">
        <f t="shared" si="106"/>
        <v>0</v>
      </c>
      <c r="BC201" s="16">
        <v>0</v>
      </c>
      <c r="BD201" s="17">
        <v>0</v>
      </c>
      <c r="BE201" s="17">
        <v>0</v>
      </c>
      <c r="BF201" s="17">
        <v>0</v>
      </c>
      <c r="BG201" s="17">
        <v>0</v>
      </c>
      <c r="BH201" s="15">
        <f t="shared" si="107"/>
        <v>0</v>
      </c>
      <c r="BI201" s="16">
        <v>0</v>
      </c>
      <c r="BJ201" s="17">
        <v>0</v>
      </c>
      <c r="BK201" s="17">
        <v>0</v>
      </c>
      <c r="BL201" s="17">
        <v>5.125289406196213E-2</v>
      </c>
      <c r="BM201" s="17">
        <v>0</v>
      </c>
      <c r="BN201" s="15">
        <f t="shared" si="108"/>
        <v>5.125289406196213E-2</v>
      </c>
    </row>
    <row r="202" spans="1:66" s="60" customFormat="1" ht="12.75" customHeight="1" x14ac:dyDescent="0.2">
      <c r="A202" s="14" t="s">
        <v>591</v>
      </c>
      <c r="B202" s="14" t="s">
        <v>1068</v>
      </c>
      <c r="C202" s="67" t="s">
        <v>592</v>
      </c>
      <c r="D202" s="14" t="s">
        <v>117</v>
      </c>
      <c r="E202" s="14" t="s">
        <v>31</v>
      </c>
      <c r="F202" s="14" t="s">
        <v>32</v>
      </c>
      <c r="G202" s="98">
        <f t="shared" si="89"/>
        <v>0</v>
      </c>
      <c r="H202" s="98">
        <f t="shared" si="90"/>
        <v>0</v>
      </c>
      <c r="I202" s="98">
        <f t="shared" si="91"/>
        <v>0</v>
      </c>
      <c r="J202" s="98">
        <f t="shared" si="92"/>
        <v>0</v>
      </c>
      <c r="K202" s="98">
        <f t="shared" si="93"/>
        <v>0</v>
      </c>
      <c r="L202" s="15">
        <f t="shared" si="94"/>
        <v>0</v>
      </c>
      <c r="M202" s="99">
        <v>0</v>
      </c>
      <c r="N202" s="98">
        <v>0</v>
      </c>
      <c r="O202" s="98">
        <v>0</v>
      </c>
      <c r="P202" s="98">
        <v>0</v>
      </c>
      <c r="Q202" s="98">
        <v>0</v>
      </c>
      <c r="R202" s="15">
        <f t="shared" si="95"/>
        <v>0</v>
      </c>
      <c r="S202" s="16">
        <v>0</v>
      </c>
      <c r="T202" s="17">
        <v>0</v>
      </c>
      <c r="U202" s="17">
        <v>0</v>
      </c>
      <c r="V202" s="17">
        <v>0</v>
      </c>
      <c r="W202" s="17">
        <v>0</v>
      </c>
      <c r="X202" s="15">
        <f t="shared" si="96"/>
        <v>0</v>
      </c>
      <c r="Y202" s="18">
        <f>S202*('Labour cost esc'!J$12-1)</f>
        <v>0</v>
      </c>
      <c r="Z202" s="19">
        <f>T202*('Labour cost esc'!K$12-1)</f>
        <v>0</v>
      </c>
      <c r="AA202" s="19">
        <f>U202*('Labour cost esc'!L$12-1)</f>
        <v>0</v>
      </c>
      <c r="AB202" s="19">
        <f>V202*('Labour cost esc'!M$12-1)</f>
        <v>0</v>
      </c>
      <c r="AC202" s="19">
        <f>W202*('Labour cost esc'!N$12-1)</f>
        <v>0</v>
      </c>
      <c r="AD202" s="15">
        <f t="shared" si="97"/>
        <v>0</v>
      </c>
      <c r="AE202" s="18">
        <f t="shared" si="98"/>
        <v>0</v>
      </c>
      <c r="AF202" s="19">
        <f t="shared" si="99"/>
        <v>0</v>
      </c>
      <c r="AG202" s="19">
        <f t="shared" si="100"/>
        <v>0</v>
      </c>
      <c r="AH202" s="19">
        <f t="shared" si="101"/>
        <v>0</v>
      </c>
      <c r="AI202" s="19">
        <f t="shared" si="102"/>
        <v>0</v>
      </c>
      <c r="AJ202" s="20">
        <f t="shared" si="103"/>
        <v>0</v>
      </c>
      <c r="AK202" s="98">
        <f t="shared" si="109"/>
        <v>0</v>
      </c>
      <c r="AL202" s="98">
        <f t="shared" si="110"/>
        <v>0</v>
      </c>
      <c r="AM202" s="98">
        <f t="shared" si="111"/>
        <v>0</v>
      </c>
      <c r="AN202" s="98">
        <f t="shared" si="112"/>
        <v>0</v>
      </c>
      <c r="AO202" s="98">
        <f t="shared" si="113"/>
        <v>0</v>
      </c>
      <c r="AP202" s="15">
        <f t="shared" si="104"/>
        <v>0</v>
      </c>
      <c r="AQ202" s="99">
        <v>0</v>
      </c>
      <c r="AR202" s="98">
        <v>0</v>
      </c>
      <c r="AS202" s="98">
        <v>0</v>
      </c>
      <c r="AT202" s="98">
        <v>0</v>
      </c>
      <c r="AU202" s="98">
        <v>0</v>
      </c>
      <c r="AV202" s="15">
        <f t="shared" si="105"/>
        <v>0</v>
      </c>
      <c r="AW202" s="16">
        <v>0</v>
      </c>
      <c r="AX202" s="17">
        <v>0</v>
      </c>
      <c r="AY202" s="17">
        <v>0</v>
      </c>
      <c r="AZ202" s="17">
        <v>0</v>
      </c>
      <c r="BA202" s="17">
        <v>0</v>
      </c>
      <c r="BB202" s="15">
        <f t="shared" si="106"/>
        <v>0</v>
      </c>
      <c r="BC202" s="16">
        <v>0</v>
      </c>
      <c r="BD202" s="17">
        <v>0</v>
      </c>
      <c r="BE202" s="17">
        <v>0</v>
      </c>
      <c r="BF202" s="17">
        <v>0</v>
      </c>
      <c r="BG202" s="17">
        <v>0</v>
      </c>
      <c r="BH202" s="15">
        <f t="shared" si="107"/>
        <v>0</v>
      </c>
      <c r="BI202" s="16">
        <v>17.618925743836364</v>
      </c>
      <c r="BJ202" s="17">
        <v>0</v>
      </c>
      <c r="BK202" s="17">
        <v>0</v>
      </c>
      <c r="BL202" s="17">
        <v>0</v>
      </c>
      <c r="BM202" s="17">
        <v>0</v>
      </c>
      <c r="BN202" s="15">
        <f t="shared" si="108"/>
        <v>17.618925743836364</v>
      </c>
    </row>
    <row r="203" spans="1:66" s="60" customFormat="1" ht="12.75" customHeight="1" x14ac:dyDescent="0.2">
      <c r="A203" s="14" t="s">
        <v>593</v>
      </c>
      <c r="B203" s="14" t="s">
        <v>1068</v>
      </c>
      <c r="C203" s="67" t="s">
        <v>594</v>
      </c>
      <c r="D203" s="14" t="s">
        <v>117</v>
      </c>
      <c r="E203" s="14" t="s">
        <v>31</v>
      </c>
      <c r="F203" s="14" t="s">
        <v>32</v>
      </c>
      <c r="G203" s="98">
        <f t="shared" si="89"/>
        <v>0</v>
      </c>
      <c r="H203" s="98">
        <f t="shared" si="90"/>
        <v>0</v>
      </c>
      <c r="I203" s="98">
        <f t="shared" si="91"/>
        <v>0</v>
      </c>
      <c r="J203" s="98">
        <f t="shared" si="92"/>
        <v>0</v>
      </c>
      <c r="K203" s="98">
        <f t="shared" si="93"/>
        <v>0</v>
      </c>
      <c r="L203" s="15">
        <f t="shared" si="94"/>
        <v>0</v>
      </c>
      <c r="M203" s="99">
        <v>0</v>
      </c>
      <c r="N203" s="98">
        <v>0</v>
      </c>
      <c r="O203" s="98">
        <v>0</v>
      </c>
      <c r="P203" s="98">
        <v>0</v>
      </c>
      <c r="Q203" s="98">
        <v>0</v>
      </c>
      <c r="R203" s="15">
        <f t="shared" si="95"/>
        <v>0</v>
      </c>
      <c r="S203" s="16">
        <v>0</v>
      </c>
      <c r="T203" s="17">
        <v>0</v>
      </c>
      <c r="U203" s="17">
        <v>0</v>
      </c>
      <c r="V203" s="17">
        <v>0</v>
      </c>
      <c r="W203" s="17">
        <v>0</v>
      </c>
      <c r="X203" s="15">
        <f t="shared" si="96"/>
        <v>0</v>
      </c>
      <c r="Y203" s="18">
        <f>S203*('Labour cost esc'!J$12-1)</f>
        <v>0</v>
      </c>
      <c r="Z203" s="19">
        <f>T203*('Labour cost esc'!K$12-1)</f>
        <v>0</v>
      </c>
      <c r="AA203" s="19">
        <f>U203*('Labour cost esc'!L$12-1)</f>
        <v>0</v>
      </c>
      <c r="AB203" s="19">
        <f>V203*('Labour cost esc'!M$12-1)</f>
        <v>0</v>
      </c>
      <c r="AC203" s="19">
        <f>W203*('Labour cost esc'!N$12-1)</f>
        <v>0</v>
      </c>
      <c r="AD203" s="15">
        <f t="shared" si="97"/>
        <v>0</v>
      </c>
      <c r="AE203" s="18">
        <f t="shared" si="98"/>
        <v>0</v>
      </c>
      <c r="AF203" s="19">
        <f t="shared" si="99"/>
        <v>0</v>
      </c>
      <c r="AG203" s="19">
        <f t="shared" si="100"/>
        <v>0</v>
      </c>
      <c r="AH203" s="19">
        <f t="shared" si="101"/>
        <v>0</v>
      </c>
      <c r="AI203" s="19">
        <f t="shared" si="102"/>
        <v>0</v>
      </c>
      <c r="AJ203" s="20">
        <f t="shared" si="103"/>
        <v>0</v>
      </c>
      <c r="AK203" s="98">
        <f t="shared" si="109"/>
        <v>0</v>
      </c>
      <c r="AL203" s="98">
        <f t="shared" si="110"/>
        <v>0</v>
      </c>
      <c r="AM203" s="98">
        <f t="shared" si="111"/>
        <v>0</v>
      </c>
      <c r="AN203" s="98">
        <f t="shared" si="112"/>
        <v>0</v>
      </c>
      <c r="AO203" s="98">
        <f t="shared" si="113"/>
        <v>0</v>
      </c>
      <c r="AP203" s="15">
        <f t="shared" si="104"/>
        <v>0</v>
      </c>
      <c r="AQ203" s="99">
        <v>0</v>
      </c>
      <c r="AR203" s="98">
        <v>0</v>
      </c>
      <c r="AS203" s="98">
        <v>0</v>
      </c>
      <c r="AT203" s="98">
        <v>0</v>
      </c>
      <c r="AU203" s="98">
        <v>0</v>
      </c>
      <c r="AV203" s="15">
        <f t="shared" si="105"/>
        <v>0</v>
      </c>
      <c r="AW203" s="16">
        <v>0</v>
      </c>
      <c r="AX203" s="17">
        <v>0</v>
      </c>
      <c r="AY203" s="17">
        <v>0</v>
      </c>
      <c r="AZ203" s="17">
        <v>0</v>
      </c>
      <c r="BA203" s="17">
        <v>0</v>
      </c>
      <c r="BB203" s="15">
        <f t="shared" si="106"/>
        <v>0</v>
      </c>
      <c r="BC203" s="16">
        <v>0</v>
      </c>
      <c r="BD203" s="17">
        <v>0</v>
      </c>
      <c r="BE203" s="17">
        <v>0</v>
      </c>
      <c r="BF203" s="17">
        <v>0</v>
      </c>
      <c r="BG203" s="17">
        <v>0</v>
      </c>
      <c r="BH203" s="15">
        <f t="shared" si="107"/>
        <v>0</v>
      </c>
      <c r="BI203" s="16">
        <v>38.178805431109097</v>
      </c>
      <c r="BJ203" s="17">
        <v>0</v>
      </c>
      <c r="BK203" s="17">
        <v>0</v>
      </c>
      <c r="BL203" s="17">
        <v>0</v>
      </c>
      <c r="BM203" s="17">
        <v>0</v>
      </c>
      <c r="BN203" s="15">
        <f t="shared" si="108"/>
        <v>38.178805431109097</v>
      </c>
    </row>
    <row r="204" spans="1:66" s="60" customFormat="1" ht="12.75" customHeight="1" x14ac:dyDescent="0.2">
      <c r="A204" s="14" t="s">
        <v>595</v>
      </c>
      <c r="B204" s="14" t="s">
        <v>1068</v>
      </c>
      <c r="C204" s="67" t="s">
        <v>596</v>
      </c>
      <c r="D204" s="14" t="s">
        <v>117</v>
      </c>
      <c r="E204" s="14" t="s">
        <v>31</v>
      </c>
      <c r="F204" s="14" t="s">
        <v>40</v>
      </c>
      <c r="G204" s="98">
        <f t="shared" si="89"/>
        <v>0</v>
      </c>
      <c r="H204" s="98">
        <f t="shared" si="90"/>
        <v>0</v>
      </c>
      <c r="I204" s="98">
        <f t="shared" si="91"/>
        <v>0</v>
      </c>
      <c r="J204" s="98">
        <f t="shared" si="92"/>
        <v>0</v>
      </c>
      <c r="K204" s="98">
        <f t="shared" si="93"/>
        <v>0</v>
      </c>
      <c r="L204" s="15">
        <f t="shared" si="94"/>
        <v>0</v>
      </c>
      <c r="M204" s="99">
        <v>0</v>
      </c>
      <c r="N204" s="98">
        <v>0</v>
      </c>
      <c r="O204" s="98">
        <v>0</v>
      </c>
      <c r="P204" s="98">
        <v>0</v>
      </c>
      <c r="Q204" s="98">
        <v>0</v>
      </c>
      <c r="R204" s="15">
        <f t="shared" si="95"/>
        <v>0</v>
      </c>
      <c r="S204" s="16">
        <v>0</v>
      </c>
      <c r="T204" s="17">
        <v>0</v>
      </c>
      <c r="U204" s="17">
        <v>0</v>
      </c>
      <c r="V204" s="17">
        <v>0</v>
      </c>
      <c r="W204" s="17">
        <v>0</v>
      </c>
      <c r="X204" s="15">
        <f t="shared" si="96"/>
        <v>0</v>
      </c>
      <c r="Y204" s="18">
        <f>S204*('Labour cost esc'!J$12-1)</f>
        <v>0</v>
      </c>
      <c r="Z204" s="19">
        <f>T204*('Labour cost esc'!K$12-1)</f>
        <v>0</v>
      </c>
      <c r="AA204" s="19">
        <f>U204*('Labour cost esc'!L$12-1)</f>
        <v>0</v>
      </c>
      <c r="AB204" s="19">
        <f>V204*('Labour cost esc'!M$12-1)</f>
        <v>0</v>
      </c>
      <c r="AC204" s="19">
        <f>W204*('Labour cost esc'!N$12-1)</f>
        <v>0</v>
      </c>
      <c r="AD204" s="15">
        <f t="shared" si="97"/>
        <v>0</v>
      </c>
      <c r="AE204" s="18">
        <f t="shared" si="98"/>
        <v>0</v>
      </c>
      <c r="AF204" s="19">
        <f t="shared" si="99"/>
        <v>0</v>
      </c>
      <c r="AG204" s="19">
        <f t="shared" si="100"/>
        <v>0</v>
      </c>
      <c r="AH204" s="19">
        <f t="shared" si="101"/>
        <v>0</v>
      </c>
      <c r="AI204" s="19">
        <f t="shared" si="102"/>
        <v>0</v>
      </c>
      <c r="AJ204" s="20">
        <f t="shared" si="103"/>
        <v>0</v>
      </c>
      <c r="AK204" s="98">
        <f t="shared" si="109"/>
        <v>0</v>
      </c>
      <c r="AL204" s="98">
        <f t="shared" si="110"/>
        <v>0</v>
      </c>
      <c r="AM204" s="98">
        <f t="shared" si="111"/>
        <v>0</v>
      </c>
      <c r="AN204" s="98">
        <f t="shared" si="112"/>
        <v>0</v>
      </c>
      <c r="AO204" s="98">
        <f t="shared" si="113"/>
        <v>0</v>
      </c>
      <c r="AP204" s="15">
        <f t="shared" si="104"/>
        <v>0</v>
      </c>
      <c r="AQ204" s="99">
        <v>0</v>
      </c>
      <c r="AR204" s="98">
        <v>0</v>
      </c>
      <c r="AS204" s="98">
        <v>0</v>
      </c>
      <c r="AT204" s="98">
        <v>0</v>
      </c>
      <c r="AU204" s="98">
        <v>0</v>
      </c>
      <c r="AV204" s="15">
        <f t="shared" si="105"/>
        <v>0</v>
      </c>
      <c r="AW204" s="16">
        <v>0</v>
      </c>
      <c r="AX204" s="17">
        <v>0</v>
      </c>
      <c r="AY204" s="17">
        <v>0</v>
      </c>
      <c r="AZ204" s="17">
        <v>0</v>
      </c>
      <c r="BA204" s="17">
        <v>0</v>
      </c>
      <c r="BB204" s="15">
        <f t="shared" si="106"/>
        <v>0</v>
      </c>
      <c r="BC204" s="16">
        <v>0</v>
      </c>
      <c r="BD204" s="17">
        <v>0</v>
      </c>
      <c r="BE204" s="17">
        <v>0</v>
      </c>
      <c r="BF204" s="17">
        <v>0</v>
      </c>
      <c r="BG204" s="17">
        <v>0</v>
      </c>
      <c r="BH204" s="15">
        <f t="shared" si="107"/>
        <v>0</v>
      </c>
      <c r="BI204" s="16">
        <v>0</v>
      </c>
      <c r="BJ204" s="17">
        <v>0</v>
      </c>
      <c r="BK204" s="17">
        <v>0.91364764969325118</v>
      </c>
      <c r="BL204" s="17">
        <v>0</v>
      </c>
      <c r="BM204" s="17">
        <v>-0.88948120162116029</v>
      </c>
      <c r="BN204" s="15">
        <f t="shared" si="108"/>
        <v>2.4166448072090896E-2</v>
      </c>
    </row>
    <row r="205" spans="1:66" x14ac:dyDescent="0.2">
      <c r="A205" s="14" t="s">
        <v>597</v>
      </c>
      <c r="B205" s="14" t="s">
        <v>1068</v>
      </c>
      <c r="C205" s="67" t="s">
        <v>598</v>
      </c>
      <c r="D205" s="14" t="s">
        <v>117</v>
      </c>
      <c r="E205" s="14" t="s">
        <v>31</v>
      </c>
      <c r="F205" s="14" t="s">
        <v>37</v>
      </c>
      <c r="G205" s="98">
        <f t="shared" si="89"/>
        <v>0</v>
      </c>
      <c r="H205" s="98">
        <f t="shared" si="90"/>
        <v>0</v>
      </c>
      <c r="I205" s="98">
        <f t="shared" si="91"/>
        <v>0</v>
      </c>
      <c r="J205" s="98">
        <f t="shared" si="92"/>
        <v>0</v>
      </c>
      <c r="K205" s="98">
        <f t="shared" si="93"/>
        <v>0</v>
      </c>
      <c r="L205" s="15">
        <f t="shared" si="94"/>
        <v>0</v>
      </c>
      <c r="M205" s="99">
        <v>0</v>
      </c>
      <c r="N205" s="98">
        <v>0</v>
      </c>
      <c r="O205" s="98">
        <v>0</v>
      </c>
      <c r="P205" s="98">
        <v>0</v>
      </c>
      <c r="Q205" s="98">
        <v>0</v>
      </c>
      <c r="R205" s="15">
        <f t="shared" si="95"/>
        <v>0</v>
      </c>
      <c r="S205" s="16">
        <v>0</v>
      </c>
      <c r="T205" s="17">
        <v>0</v>
      </c>
      <c r="U205" s="17">
        <v>0</v>
      </c>
      <c r="V205" s="17">
        <v>0</v>
      </c>
      <c r="W205" s="17"/>
      <c r="X205" s="15">
        <f t="shared" si="96"/>
        <v>0</v>
      </c>
      <c r="Y205" s="18">
        <f>S205*('Labour cost esc'!J$12-1)</f>
        <v>0</v>
      </c>
      <c r="Z205" s="19">
        <f>T205*('Labour cost esc'!K$12-1)</f>
        <v>0</v>
      </c>
      <c r="AA205" s="19">
        <f>U205*('Labour cost esc'!L$12-1)</f>
        <v>0</v>
      </c>
      <c r="AB205" s="19">
        <f>V205*('Labour cost esc'!M$12-1)</f>
        <v>0</v>
      </c>
      <c r="AC205" s="19">
        <f>W205*('Labour cost esc'!N$12-1)</f>
        <v>0</v>
      </c>
      <c r="AD205" s="15">
        <f t="shared" si="97"/>
        <v>0</v>
      </c>
      <c r="AE205" s="18">
        <f t="shared" si="98"/>
        <v>0</v>
      </c>
      <c r="AF205" s="19">
        <f t="shared" si="99"/>
        <v>0</v>
      </c>
      <c r="AG205" s="19">
        <f t="shared" si="100"/>
        <v>0</v>
      </c>
      <c r="AH205" s="19">
        <f t="shared" si="101"/>
        <v>0</v>
      </c>
      <c r="AI205" s="19">
        <f t="shared" si="102"/>
        <v>0</v>
      </c>
      <c r="AJ205" s="20">
        <f t="shared" si="103"/>
        <v>0</v>
      </c>
      <c r="AK205" s="98">
        <f t="shared" si="109"/>
        <v>0</v>
      </c>
      <c r="AL205" s="98">
        <f t="shared" si="110"/>
        <v>0</v>
      </c>
      <c r="AM205" s="98">
        <f t="shared" si="111"/>
        <v>0</v>
      </c>
      <c r="AN205" s="98">
        <f t="shared" si="112"/>
        <v>0</v>
      </c>
      <c r="AO205" s="98">
        <f t="shared" si="113"/>
        <v>0</v>
      </c>
      <c r="AP205" s="15">
        <f t="shared" si="104"/>
        <v>0</v>
      </c>
      <c r="AQ205" s="99">
        <v>0</v>
      </c>
      <c r="AR205" s="98">
        <v>0</v>
      </c>
      <c r="AS205" s="98">
        <v>0</v>
      </c>
      <c r="AT205" s="98">
        <v>0</v>
      </c>
      <c r="AU205" s="98">
        <v>0</v>
      </c>
      <c r="AV205" s="15">
        <f t="shared" si="105"/>
        <v>0</v>
      </c>
      <c r="AW205" s="16">
        <v>-17.180636032580381</v>
      </c>
      <c r="AX205" s="17">
        <v>0</v>
      </c>
      <c r="AY205" s="17">
        <v>0</v>
      </c>
      <c r="AZ205" s="17">
        <v>0</v>
      </c>
      <c r="BA205" s="17">
        <v>0</v>
      </c>
      <c r="BB205" s="15">
        <f t="shared" si="106"/>
        <v>-17.180636032580381</v>
      </c>
      <c r="BC205" s="16">
        <v>0</v>
      </c>
      <c r="BD205" s="17">
        <v>0</v>
      </c>
      <c r="BE205" s="17">
        <v>0</v>
      </c>
      <c r="BF205" s="17">
        <v>0</v>
      </c>
      <c r="BG205" s="17">
        <v>0</v>
      </c>
      <c r="BH205" s="15">
        <f t="shared" si="107"/>
        <v>0</v>
      </c>
      <c r="BI205" s="16">
        <v>0</v>
      </c>
      <c r="BJ205" s="17">
        <v>0</v>
      </c>
      <c r="BK205" s="17">
        <v>0</v>
      </c>
      <c r="BL205" s="17">
        <v>0</v>
      </c>
      <c r="BM205" s="17">
        <v>34.320248813703067</v>
      </c>
      <c r="BN205" s="15">
        <f t="shared" si="108"/>
        <v>34.320248813703067</v>
      </c>
    </row>
    <row r="206" spans="1:66" x14ac:dyDescent="0.2">
      <c r="A206" s="14" t="s">
        <v>599</v>
      </c>
      <c r="B206" s="14" t="s">
        <v>1068</v>
      </c>
      <c r="C206" s="67" t="s">
        <v>600</v>
      </c>
      <c r="D206" s="14" t="s">
        <v>117</v>
      </c>
      <c r="E206" s="14" t="s">
        <v>31</v>
      </c>
      <c r="F206" s="14" t="s">
        <v>40</v>
      </c>
      <c r="G206" s="98">
        <f t="shared" si="89"/>
        <v>0</v>
      </c>
      <c r="H206" s="98">
        <f t="shared" si="90"/>
        <v>0</v>
      </c>
      <c r="I206" s="98">
        <f t="shared" si="91"/>
        <v>0</v>
      </c>
      <c r="J206" s="98">
        <f t="shared" si="92"/>
        <v>0</v>
      </c>
      <c r="K206" s="98">
        <f t="shared" si="93"/>
        <v>0</v>
      </c>
      <c r="L206" s="15">
        <f t="shared" si="94"/>
        <v>0</v>
      </c>
      <c r="M206" s="99">
        <v>0</v>
      </c>
      <c r="N206" s="98">
        <v>0</v>
      </c>
      <c r="O206" s="98">
        <v>0</v>
      </c>
      <c r="P206" s="98">
        <v>0</v>
      </c>
      <c r="Q206" s="98">
        <v>0</v>
      </c>
      <c r="R206" s="15">
        <f t="shared" si="95"/>
        <v>0</v>
      </c>
      <c r="S206" s="16">
        <v>0</v>
      </c>
      <c r="T206" s="17">
        <v>0</v>
      </c>
      <c r="U206" s="17">
        <v>0</v>
      </c>
      <c r="V206" s="17">
        <v>0</v>
      </c>
      <c r="W206" s="17">
        <v>0</v>
      </c>
      <c r="X206" s="15">
        <f t="shared" si="96"/>
        <v>0</v>
      </c>
      <c r="Y206" s="18">
        <f>S206*('Labour cost esc'!J$12-1)</f>
        <v>0</v>
      </c>
      <c r="Z206" s="19">
        <f>T206*('Labour cost esc'!K$12-1)</f>
        <v>0</v>
      </c>
      <c r="AA206" s="19">
        <f>U206*('Labour cost esc'!L$12-1)</f>
        <v>0</v>
      </c>
      <c r="AB206" s="19">
        <f>V206*('Labour cost esc'!M$12-1)</f>
        <v>0</v>
      </c>
      <c r="AC206" s="19">
        <f>W206*('Labour cost esc'!N$12-1)</f>
        <v>0</v>
      </c>
      <c r="AD206" s="15">
        <f t="shared" si="97"/>
        <v>0</v>
      </c>
      <c r="AE206" s="18">
        <f t="shared" si="98"/>
        <v>0</v>
      </c>
      <c r="AF206" s="19">
        <f t="shared" si="99"/>
        <v>0</v>
      </c>
      <c r="AG206" s="19">
        <f t="shared" si="100"/>
        <v>0</v>
      </c>
      <c r="AH206" s="19">
        <f t="shared" si="101"/>
        <v>0</v>
      </c>
      <c r="AI206" s="19">
        <f t="shared" si="102"/>
        <v>0</v>
      </c>
      <c r="AJ206" s="20">
        <f t="shared" si="103"/>
        <v>0</v>
      </c>
      <c r="AK206" s="98">
        <f t="shared" si="109"/>
        <v>0</v>
      </c>
      <c r="AL206" s="98">
        <f t="shared" si="110"/>
        <v>0</v>
      </c>
      <c r="AM206" s="98">
        <f t="shared" si="111"/>
        <v>0</v>
      </c>
      <c r="AN206" s="98">
        <f t="shared" si="112"/>
        <v>0</v>
      </c>
      <c r="AO206" s="98">
        <f t="shared" si="113"/>
        <v>0</v>
      </c>
      <c r="AP206" s="15">
        <f t="shared" si="104"/>
        <v>0</v>
      </c>
      <c r="AQ206" s="99">
        <v>0</v>
      </c>
      <c r="AR206" s="98">
        <v>0</v>
      </c>
      <c r="AS206" s="98">
        <v>0</v>
      </c>
      <c r="AT206" s="98">
        <v>0</v>
      </c>
      <c r="AU206" s="98">
        <v>0</v>
      </c>
      <c r="AV206" s="15">
        <f t="shared" si="105"/>
        <v>0</v>
      </c>
      <c r="AW206" s="16">
        <v>1.3087445060077207E-16</v>
      </c>
      <c r="AX206" s="17">
        <v>0</v>
      </c>
      <c r="AY206" s="17">
        <v>0</v>
      </c>
      <c r="AZ206" s="17">
        <v>0</v>
      </c>
      <c r="BA206" s="17">
        <v>0</v>
      </c>
      <c r="BB206" s="15">
        <f t="shared" si="106"/>
        <v>1.3087445060077207E-16</v>
      </c>
      <c r="BC206" s="16">
        <v>0</v>
      </c>
      <c r="BD206" s="17">
        <v>0</v>
      </c>
      <c r="BE206" s="17">
        <v>0</v>
      </c>
      <c r="BF206" s="17">
        <v>0</v>
      </c>
      <c r="BG206" s="17">
        <v>0</v>
      </c>
      <c r="BH206" s="15">
        <f t="shared" si="107"/>
        <v>0</v>
      </c>
      <c r="BI206" s="16">
        <v>0</v>
      </c>
      <c r="BJ206" s="17">
        <v>0</v>
      </c>
      <c r="BK206" s="17">
        <v>0</v>
      </c>
      <c r="BL206" s="17">
        <v>0</v>
      </c>
      <c r="BM206" s="17">
        <v>0</v>
      </c>
      <c r="BN206" s="15">
        <f t="shared" si="108"/>
        <v>0</v>
      </c>
    </row>
    <row r="207" spans="1:66" x14ac:dyDescent="0.2">
      <c r="A207" s="14" t="s">
        <v>601</v>
      </c>
      <c r="B207" s="14" t="s">
        <v>1068</v>
      </c>
      <c r="C207" s="67" t="s">
        <v>602</v>
      </c>
      <c r="D207" s="14" t="s">
        <v>117</v>
      </c>
      <c r="E207" s="14" t="s">
        <v>118</v>
      </c>
      <c r="F207" s="14" t="s">
        <v>40</v>
      </c>
      <c r="G207" s="98">
        <f t="shared" si="89"/>
        <v>0</v>
      </c>
      <c r="H207" s="98">
        <f t="shared" si="90"/>
        <v>0</v>
      </c>
      <c r="I207" s="98">
        <f t="shared" si="91"/>
        <v>0</v>
      </c>
      <c r="J207" s="98">
        <f t="shared" si="92"/>
        <v>0</v>
      </c>
      <c r="K207" s="98">
        <f t="shared" si="93"/>
        <v>0</v>
      </c>
      <c r="L207" s="15">
        <f t="shared" si="94"/>
        <v>0</v>
      </c>
      <c r="M207" s="99">
        <v>0</v>
      </c>
      <c r="N207" s="98">
        <v>0</v>
      </c>
      <c r="O207" s="98">
        <v>0</v>
      </c>
      <c r="P207" s="98">
        <v>0</v>
      </c>
      <c r="Q207" s="98">
        <v>0</v>
      </c>
      <c r="R207" s="15">
        <f t="shared" si="95"/>
        <v>0</v>
      </c>
      <c r="S207" s="16">
        <v>0</v>
      </c>
      <c r="T207" s="17">
        <v>0</v>
      </c>
      <c r="U207" s="17">
        <v>0</v>
      </c>
      <c r="V207" s="17">
        <v>0</v>
      </c>
      <c r="W207" s="17">
        <v>0</v>
      </c>
      <c r="X207" s="15">
        <f t="shared" si="96"/>
        <v>0</v>
      </c>
      <c r="Y207" s="18">
        <f>S207*('Labour cost esc'!J$12-1)</f>
        <v>0</v>
      </c>
      <c r="Z207" s="19">
        <f>T207*('Labour cost esc'!K$12-1)</f>
        <v>0</v>
      </c>
      <c r="AA207" s="19">
        <f>U207*('Labour cost esc'!L$12-1)</f>
        <v>0</v>
      </c>
      <c r="AB207" s="19">
        <f>V207*('Labour cost esc'!M$12-1)</f>
        <v>0</v>
      </c>
      <c r="AC207" s="19">
        <f>W207*('Labour cost esc'!N$12-1)</f>
        <v>0</v>
      </c>
      <c r="AD207" s="15">
        <f t="shared" si="97"/>
        <v>0</v>
      </c>
      <c r="AE207" s="18">
        <f t="shared" si="98"/>
        <v>0</v>
      </c>
      <c r="AF207" s="19">
        <f t="shared" si="99"/>
        <v>0</v>
      </c>
      <c r="AG207" s="19">
        <f t="shared" si="100"/>
        <v>0</v>
      </c>
      <c r="AH207" s="19">
        <f t="shared" si="101"/>
        <v>0</v>
      </c>
      <c r="AI207" s="19">
        <f t="shared" si="102"/>
        <v>0</v>
      </c>
      <c r="AJ207" s="20">
        <f t="shared" si="103"/>
        <v>0</v>
      </c>
      <c r="AK207" s="98">
        <f t="shared" si="109"/>
        <v>0</v>
      </c>
      <c r="AL207" s="98">
        <f t="shared" si="110"/>
        <v>0</v>
      </c>
      <c r="AM207" s="98">
        <f t="shared" si="111"/>
        <v>0</v>
      </c>
      <c r="AN207" s="98">
        <f t="shared" si="112"/>
        <v>0</v>
      </c>
      <c r="AO207" s="98">
        <f t="shared" si="113"/>
        <v>0</v>
      </c>
      <c r="AP207" s="15">
        <f t="shared" si="104"/>
        <v>0</v>
      </c>
      <c r="AQ207" s="99">
        <v>0</v>
      </c>
      <c r="AR207" s="98">
        <v>0</v>
      </c>
      <c r="AS207" s="98">
        <v>0</v>
      </c>
      <c r="AT207" s="98">
        <v>0</v>
      </c>
      <c r="AU207" s="98">
        <v>0</v>
      </c>
      <c r="AV207" s="15">
        <f t="shared" si="105"/>
        <v>0</v>
      </c>
      <c r="AW207" s="16">
        <v>0</v>
      </c>
      <c r="AX207" s="17">
        <v>0</v>
      </c>
      <c r="AY207" s="17">
        <v>101.43903996000002</v>
      </c>
      <c r="AZ207" s="17">
        <v>32.367640000000002</v>
      </c>
      <c r="BA207" s="17">
        <v>0</v>
      </c>
      <c r="BB207" s="15">
        <f t="shared" si="106"/>
        <v>133.80667996000003</v>
      </c>
      <c r="BC207" s="16">
        <v>0</v>
      </c>
      <c r="BD207" s="17">
        <v>0</v>
      </c>
      <c r="BE207" s="17">
        <v>0</v>
      </c>
      <c r="BF207" s="17">
        <v>0</v>
      </c>
      <c r="BG207" s="17">
        <v>0</v>
      </c>
      <c r="BH207" s="15">
        <f t="shared" si="107"/>
        <v>0</v>
      </c>
      <c r="BI207" s="16">
        <v>0</v>
      </c>
      <c r="BJ207" s="17">
        <v>0</v>
      </c>
      <c r="BK207" s="17">
        <v>0</v>
      </c>
      <c r="BL207" s="17">
        <v>0</v>
      </c>
      <c r="BM207" s="17">
        <v>0</v>
      </c>
      <c r="BN207" s="15">
        <f t="shared" si="108"/>
        <v>0</v>
      </c>
    </row>
    <row r="208" spans="1:66" x14ac:dyDescent="0.2">
      <c r="A208" s="14" t="s">
        <v>603</v>
      </c>
      <c r="B208" s="14" t="s">
        <v>1068</v>
      </c>
      <c r="C208" s="67" t="s">
        <v>116</v>
      </c>
      <c r="D208" s="14" t="s">
        <v>117</v>
      </c>
      <c r="E208" s="14" t="s">
        <v>118</v>
      </c>
      <c r="F208" s="14" t="s">
        <v>40</v>
      </c>
      <c r="G208" s="98">
        <f t="shared" si="89"/>
        <v>0</v>
      </c>
      <c r="H208" s="98">
        <f t="shared" si="90"/>
        <v>0</v>
      </c>
      <c r="I208" s="98">
        <f t="shared" si="91"/>
        <v>0</v>
      </c>
      <c r="J208" s="98">
        <f t="shared" si="92"/>
        <v>0</v>
      </c>
      <c r="K208" s="98">
        <f t="shared" si="93"/>
        <v>0</v>
      </c>
      <c r="L208" s="15">
        <f t="shared" si="94"/>
        <v>0</v>
      </c>
      <c r="M208" s="99"/>
      <c r="N208" s="98"/>
      <c r="O208" s="98"/>
      <c r="P208" s="98"/>
      <c r="Q208" s="98"/>
      <c r="R208" s="15">
        <f t="shared" si="95"/>
        <v>0</v>
      </c>
      <c r="S208" s="16">
        <v>1100</v>
      </c>
      <c r="T208" s="17">
        <v>16525.354499999998</v>
      </c>
      <c r="U208" s="17">
        <v>16699.973999999998</v>
      </c>
      <c r="V208" s="17"/>
      <c r="W208" s="17"/>
      <c r="X208" s="15">
        <f t="shared" si="96"/>
        <v>34325.328499999996</v>
      </c>
      <c r="Y208" s="18">
        <f>S208*('Labour cost esc'!J$12-1)</f>
        <v>5.6076157236725876</v>
      </c>
      <c r="Z208" s="19">
        <f>T208*('Labour cost esc'!K$12-1)</f>
        <v>126.52614389938752</v>
      </c>
      <c r="AA208" s="19">
        <f>U208*('Labour cost esc'!L$12-1)</f>
        <v>170.70133680006333</v>
      </c>
      <c r="AB208" s="19">
        <f>V208*('Labour cost esc'!M$12-1)</f>
        <v>0</v>
      </c>
      <c r="AC208" s="19">
        <f>W208*('Labour cost esc'!N$12-1)</f>
        <v>0</v>
      </c>
      <c r="AD208" s="15">
        <f t="shared" si="97"/>
        <v>302.83509642312345</v>
      </c>
      <c r="AE208" s="18">
        <f t="shared" si="98"/>
        <v>1105.6076157236726</v>
      </c>
      <c r="AF208" s="19">
        <f t="shared" si="99"/>
        <v>16651.880643899385</v>
      </c>
      <c r="AG208" s="19">
        <f t="shared" si="100"/>
        <v>16870.675336800061</v>
      </c>
      <c r="AH208" s="19">
        <f t="shared" si="101"/>
        <v>0</v>
      </c>
      <c r="AI208" s="19">
        <f t="shared" si="102"/>
        <v>0</v>
      </c>
      <c r="AJ208" s="20">
        <f t="shared" si="103"/>
        <v>34628.163596423117</v>
      </c>
      <c r="AK208" s="98">
        <f t="shared" si="109"/>
        <v>0</v>
      </c>
      <c r="AL208" s="98">
        <f t="shared" si="110"/>
        <v>0</v>
      </c>
      <c r="AM208" s="98">
        <f t="shared" si="111"/>
        <v>0</v>
      </c>
      <c r="AN208" s="98">
        <f t="shared" si="112"/>
        <v>0</v>
      </c>
      <c r="AO208" s="98">
        <f t="shared" si="113"/>
        <v>0</v>
      </c>
      <c r="AP208" s="15">
        <f t="shared" si="104"/>
        <v>0</v>
      </c>
      <c r="AQ208" s="99">
        <v>0</v>
      </c>
      <c r="AR208" s="98">
        <v>0</v>
      </c>
      <c r="AS208" s="98">
        <v>0</v>
      </c>
      <c r="AT208" s="98">
        <v>0</v>
      </c>
      <c r="AU208" s="98">
        <v>0</v>
      </c>
      <c r="AV208" s="15">
        <f t="shared" si="105"/>
        <v>0</v>
      </c>
      <c r="AW208" s="16"/>
      <c r="AX208" s="17"/>
      <c r="AY208" s="17"/>
      <c r="AZ208" s="17"/>
      <c r="BA208" s="17">
        <v>1723</v>
      </c>
      <c r="BB208" s="15">
        <f t="shared" si="106"/>
        <v>1723</v>
      </c>
      <c r="BC208" s="16"/>
      <c r="BD208" s="17"/>
      <c r="BE208" s="17"/>
      <c r="BF208" s="17">
        <v>7051</v>
      </c>
      <c r="BG208" s="17">
        <v>1469</v>
      </c>
      <c r="BH208" s="15">
        <f t="shared" si="107"/>
        <v>8520</v>
      </c>
      <c r="BI208" s="16"/>
      <c r="BJ208" s="17"/>
      <c r="BK208" s="17"/>
      <c r="BL208" s="17"/>
      <c r="BM208" s="17"/>
      <c r="BN208" s="15">
        <f t="shared" si="108"/>
        <v>0</v>
      </c>
    </row>
    <row r="209" spans="1:66" x14ac:dyDescent="0.2">
      <c r="A209" s="14" t="s">
        <v>604</v>
      </c>
      <c r="B209" s="14" t="s">
        <v>1068</v>
      </c>
      <c r="C209" s="67" t="s">
        <v>605</v>
      </c>
      <c r="D209" s="14" t="s">
        <v>117</v>
      </c>
      <c r="E209" s="14" t="s">
        <v>118</v>
      </c>
      <c r="F209" s="14" t="s">
        <v>40</v>
      </c>
      <c r="G209" s="98">
        <f t="shared" si="89"/>
        <v>0</v>
      </c>
      <c r="H209" s="98">
        <f t="shared" si="90"/>
        <v>0</v>
      </c>
      <c r="I209" s="98">
        <f t="shared" si="91"/>
        <v>0</v>
      </c>
      <c r="J209" s="98">
        <f t="shared" si="92"/>
        <v>0</v>
      </c>
      <c r="K209" s="98">
        <f t="shared" si="93"/>
        <v>0</v>
      </c>
      <c r="L209" s="15">
        <f t="shared" si="94"/>
        <v>0</v>
      </c>
      <c r="M209" s="99">
        <v>0</v>
      </c>
      <c r="N209" s="98">
        <v>0</v>
      </c>
      <c r="O209" s="98">
        <v>0</v>
      </c>
      <c r="P209" s="98">
        <v>0</v>
      </c>
      <c r="Q209" s="98">
        <v>0</v>
      </c>
      <c r="R209" s="15">
        <f t="shared" si="95"/>
        <v>0</v>
      </c>
      <c r="S209" s="16">
        <v>0</v>
      </c>
      <c r="T209" s="17">
        <v>0</v>
      </c>
      <c r="U209" s="17">
        <v>0</v>
      </c>
      <c r="V209" s="17">
        <v>0</v>
      </c>
      <c r="W209" s="17">
        <v>0</v>
      </c>
      <c r="X209" s="15">
        <f t="shared" si="96"/>
        <v>0</v>
      </c>
      <c r="Y209" s="18">
        <f>S209*('Labour cost esc'!J$12-1)</f>
        <v>0</v>
      </c>
      <c r="Z209" s="19">
        <f>T209*('Labour cost esc'!K$12-1)</f>
        <v>0</v>
      </c>
      <c r="AA209" s="19">
        <f>U209*('Labour cost esc'!L$12-1)</f>
        <v>0</v>
      </c>
      <c r="AB209" s="19">
        <f>V209*('Labour cost esc'!M$12-1)</f>
        <v>0</v>
      </c>
      <c r="AC209" s="19">
        <f>W209*('Labour cost esc'!N$12-1)</f>
        <v>0</v>
      </c>
      <c r="AD209" s="15">
        <f t="shared" si="97"/>
        <v>0</v>
      </c>
      <c r="AE209" s="18">
        <f t="shared" si="98"/>
        <v>0</v>
      </c>
      <c r="AF209" s="19">
        <f t="shared" si="99"/>
        <v>0</v>
      </c>
      <c r="AG209" s="19">
        <f t="shared" si="100"/>
        <v>0</v>
      </c>
      <c r="AH209" s="19">
        <f t="shared" si="101"/>
        <v>0</v>
      </c>
      <c r="AI209" s="19">
        <f t="shared" si="102"/>
        <v>0</v>
      </c>
      <c r="AJ209" s="20">
        <f t="shared" si="103"/>
        <v>0</v>
      </c>
      <c r="AK209" s="98">
        <f t="shared" si="109"/>
        <v>0</v>
      </c>
      <c r="AL209" s="98">
        <f t="shared" si="110"/>
        <v>0</v>
      </c>
      <c r="AM209" s="98">
        <f t="shared" si="111"/>
        <v>0</v>
      </c>
      <c r="AN209" s="98">
        <f t="shared" si="112"/>
        <v>0</v>
      </c>
      <c r="AO209" s="98">
        <f t="shared" si="113"/>
        <v>0</v>
      </c>
      <c r="AP209" s="15">
        <f t="shared" si="104"/>
        <v>0</v>
      </c>
      <c r="AQ209" s="99">
        <v>0</v>
      </c>
      <c r="AR209" s="98">
        <v>0</v>
      </c>
      <c r="AS209" s="98">
        <v>0</v>
      </c>
      <c r="AT209" s="98">
        <v>0</v>
      </c>
      <c r="AU209" s="98">
        <v>0</v>
      </c>
      <c r="AV209" s="15">
        <f t="shared" si="105"/>
        <v>0</v>
      </c>
      <c r="AW209" s="16">
        <v>0</v>
      </c>
      <c r="AX209" s="17">
        <v>0</v>
      </c>
      <c r="AY209" s="17">
        <v>0</v>
      </c>
      <c r="AZ209" s="17">
        <v>0</v>
      </c>
      <c r="BA209" s="17">
        <v>0</v>
      </c>
      <c r="BB209" s="15">
        <f t="shared" si="106"/>
        <v>0</v>
      </c>
      <c r="BC209" s="16">
        <v>0</v>
      </c>
      <c r="BD209" s="17">
        <v>0</v>
      </c>
      <c r="BE209" s="17">
        <v>0</v>
      </c>
      <c r="BF209" s="17">
        <v>0</v>
      </c>
      <c r="BG209" s="17">
        <v>0</v>
      </c>
      <c r="BH209" s="15">
        <f t="shared" si="107"/>
        <v>0</v>
      </c>
      <c r="BI209" s="16">
        <v>0.42145468363636368</v>
      </c>
      <c r="BJ209" s="17">
        <v>325.57352455220337</v>
      </c>
      <c r="BK209" s="17">
        <v>0</v>
      </c>
      <c r="BL209" s="17">
        <v>0</v>
      </c>
      <c r="BM209" s="17">
        <v>0</v>
      </c>
      <c r="BN209" s="15">
        <f t="shared" si="108"/>
        <v>325.99497923583971</v>
      </c>
    </row>
    <row r="210" spans="1:66" x14ac:dyDescent="0.2">
      <c r="A210" s="14" t="s">
        <v>607</v>
      </c>
      <c r="B210" s="14" t="s">
        <v>1068</v>
      </c>
      <c r="C210" s="67" t="s">
        <v>608</v>
      </c>
      <c r="D210" s="14" t="s">
        <v>606</v>
      </c>
      <c r="E210" s="14" t="s">
        <v>79</v>
      </c>
      <c r="F210" s="14" t="s">
        <v>37</v>
      </c>
      <c r="G210" s="98">
        <f t="shared" si="89"/>
        <v>0</v>
      </c>
      <c r="H210" s="98">
        <f t="shared" si="90"/>
        <v>0</v>
      </c>
      <c r="I210" s="98">
        <f t="shared" si="91"/>
        <v>0</v>
      </c>
      <c r="J210" s="98">
        <f t="shared" si="92"/>
        <v>0</v>
      </c>
      <c r="K210" s="98">
        <f t="shared" si="93"/>
        <v>0</v>
      </c>
      <c r="L210" s="15">
        <f t="shared" si="94"/>
        <v>0</v>
      </c>
      <c r="M210" s="99">
        <v>0</v>
      </c>
      <c r="N210" s="98">
        <v>0</v>
      </c>
      <c r="O210" s="98">
        <v>0</v>
      </c>
      <c r="P210" s="98">
        <v>0</v>
      </c>
      <c r="Q210" s="98">
        <v>0</v>
      </c>
      <c r="R210" s="15">
        <f t="shared" si="95"/>
        <v>0</v>
      </c>
      <c r="S210" s="16">
        <v>0</v>
      </c>
      <c r="T210" s="17">
        <v>0</v>
      </c>
      <c r="U210" s="17">
        <v>0</v>
      </c>
      <c r="V210" s="17">
        <v>0</v>
      </c>
      <c r="W210" s="17">
        <v>0</v>
      </c>
      <c r="X210" s="15">
        <f t="shared" si="96"/>
        <v>0</v>
      </c>
      <c r="Y210" s="18">
        <f>S210*('Labour cost esc'!J$12-1)</f>
        <v>0</v>
      </c>
      <c r="Z210" s="19">
        <f>T210*('Labour cost esc'!K$12-1)</f>
        <v>0</v>
      </c>
      <c r="AA210" s="19">
        <f>U210*('Labour cost esc'!L$12-1)</f>
        <v>0</v>
      </c>
      <c r="AB210" s="19">
        <f>V210*('Labour cost esc'!M$12-1)</f>
        <v>0</v>
      </c>
      <c r="AC210" s="19">
        <f>W210*('Labour cost esc'!N$12-1)</f>
        <v>0</v>
      </c>
      <c r="AD210" s="15">
        <f t="shared" si="97"/>
        <v>0</v>
      </c>
      <c r="AE210" s="18">
        <f t="shared" si="98"/>
        <v>0</v>
      </c>
      <c r="AF210" s="19">
        <f t="shared" si="99"/>
        <v>0</v>
      </c>
      <c r="AG210" s="19">
        <f t="shared" si="100"/>
        <v>0</v>
      </c>
      <c r="AH210" s="19">
        <f t="shared" si="101"/>
        <v>0</v>
      </c>
      <c r="AI210" s="19">
        <f t="shared" si="102"/>
        <v>0</v>
      </c>
      <c r="AJ210" s="20">
        <f t="shared" si="103"/>
        <v>0</v>
      </c>
      <c r="AK210" s="98">
        <f t="shared" si="109"/>
        <v>0</v>
      </c>
      <c r="AL210" s="98">
        <f t="shared" si="110"/>
        <v>0</v>
      </c>
      <c r="AM210" s="98">
        <f t="shared" si="111"/>
        <v>0</v>
      </c>
      <c r="AN210" s="98">
        <f t="shared" si="112"/>
        <v>0</v>
      </c>
      <c r="AO210" s="98">
        <f t="shared" si="113"/>
        <v>0</v>
      </c>
      <c r="AP210" s="15">
        <f t="shared" si="104"/>
        <v>0</v>
      </c>
      <c r="AQ210" s="99">
        <v>0</v>
      </c>
      <c r="AR210" s="98">
        <v>0</v>
      </c>
      <c r="AS210" s="98">
        <v>0</v>
      </c>
      <c r="AT210" s="98">
        <v>0</v>
      </c>
      <c r="AU210" s="98">
        <v>0</v>
      </c>
      <c r="AV210" s="15">
        <f t="shared" si="105"/>
        <v>0</v>
      </c>
      <c r="AW210" s="16">
        <v>0</v>
      </c>
      <c r="AX210" s="17">
        <v>0</v>
      </c>
      <c r="AY210" s="17">
        <v>0</v>
      </c>
      <c r="AZ210" s="17">
        <v>0</v>
      </c>
      <c r="BA210" s="17">
        <v>0</v>
      </c>
      <c r="BB210" s="15">
        <f t="shared" si="106"/>
        <v>0</v>
      </c>
      <c r="BC210" s="16">
        <v>0</v>
      </c>
      <c r="BD210" s="17">
        <v>0</v>
      </c>
      <c r="BE210" s="17">
        <v>0</v>
      </c>
      <c r="BF210" s="17">
        <v>0</v>
      </c>
      <c r="BG210" s="17">
        <v>0</v>
      </c>
      <c r="BH210" s="15">
        <f t="shared" si="107"/>
        <v>0</v>
      </c>
      <c r="BI210" s="16">
        <v>0</v>
      </c>
      <c r="BJ210" s="17">
        <v>0</v>
      </c>
      <c r="BK210" s="17">
        <v>0</v>
      </c>
      <c r="BL210" s="17">
        <v>92.986593517487094</v>
      </c>
      <c r="BM210" s="17">
        <v>0</v>
      </c>
      <c r="BN210" s="15">
        <f t="shared" si="108"/>
        <v>92.986593517487094</v>
      </c>
    </row>
    <row r="211" spans="1:66" x14ac:dyDescent="0.2">
      <c r="A211" s="14" t="s">
        <v>609</v>
      </c>
      <c r="B211" s="14" t="s">
        <v>1068</v>
      </c>
      <c r="C211" s="67" t="s">
        <v>610</v>
      </c>
      <c r="D211" s="14" t="s">
        <v>606</v>
      </c>
      <c r="E211" s="14" t="s">
        <v>79</v>
      </c>
      <c r="F211" s="14" t="s">
        <v>152</v>
      </c>
      <c r="G211" s="98">
        <f t="shared" si="89"/>
        <v>0</v>
      </c>
      <c r="H211" s="98">
        <f t="shared" si="90"/>
        <v>0</v>
      </c>
      <c r="I211" s="98">
        <f t="shared" si="91"/>
        <v>0</v>
      </c>
      <c r="J211" s="98">
        <f t="shared" si="92"/>
        <v>0</v>
      </c>
      <c r="K211" s="98">
        <f t="shared" si="93"/>
        <v>0</v>
      </c>
      <c r="L211" s="15">
        <f t="shared" si="94"/>
        <v>0</v>
      </c>
      <c r="M211" s="99">
        <v>0</v>
      </c>
      <c r="N211" s="98">
        <v>0</v>
      </c>
      <c r="O211" s="98">
        <v>0</v>
      </c>
      <c r="P211" s="98">
        <v>0</v>
      </c>
      <c r="Q211" s="98">
        <v>0</v>
      </c>
      <c r="R211" s="15">
        <f t="shared" si="95"/>
        <v>0</v>
      </c>
      <c r="S211" s="16">
        <v>0</v>
      </c>
      <c r="T211" s="17">
        <v>0</v>
      </c>
      <c r="U211" s="17">
        <v>0</v>
      </c>
      <c r="V211" s="17">
        <v>0</v>
      </c>
      <c r="W211" s="17">
        <v>0</v>
      </c>
      <c r="X211" s="15">
        <f t="shared" si="96"/>
        <v>0</v>
      </c>
      <c r="Y211" s="18">
        <f>S211*('Labour cost esc'!J$12-1)</f>
        <v>0</v>
      </c>
      <c r="Z211" s="19">
        <f>T211*('Labour cost esc'!K$12-1)</f>
        <v>0</v>
      </c>
      <c r="AA211" s="19">
        <f>U211*('Labour cost esc'!L$12-1)</f>
        <v>0</v>
      </c>
      <c r="AB211" s="19">
        <f>V211*('Labour cost esc'!M$12-1)</f>
        <v>0</v>
      </c>
      <c r="AC211" s="19">
        <f>W211*('Labour cost esc'!N$12-1)</f>
        <v>0</v>
      </c>
      <c r="AD211" s="15">
        <f t="shared" si="97"/>
        <v>0</v>
      </c>
      <c r="AE211" s="18">
        <f t="shared" si="98"/>
        <v>0</v>
      </c>
      <c r="AF211" s="19">
        <f t="shared" si="99"/>
        <v>0</v>
      </c>
      <c r="AG211" s="19">
        <f t="shared" si="100"/>
        <v>0</v>
      </c>
      <c r="AH211" s="19">
        <f t="shared" si="101"/>
        <v>0</v>
      </c>
      <c r="AI211" s="19">
        <f t="shared" si="102"/>
        <v>0</v>
      </c>
      <c r="AJ211" s="20">
        <f t="shared" si="103"/>
        <v>0</v>
      </c>
      <c r="AK211" s="98">
        <f t="shared" si="109"/>
        <v>0</v>
      </c>
      <c r="AL211" s="98">
        <f t="shared" si="110"/>
        <v>0</v>
      </c>
      <c r="AM211" s="98">
        <f t="shared" si="111"/>
        <v>0</v>
      </c>
      <c r="AN211" s="98">
        <f t="shared" si="112"/>
        <v>0</v>
      </c>
      <c r="AO211" s="98">
        <f t="shared" si="113"/>
        <v>0</v>
      </c>
      <c r="AP211" s="15">
        <f t="shared" si="104"/>
        <v>0</v>
      </c>
      <c r="AQ211" s="99">
        <v>0</v>
      </c>
      <c r="AR211" s="98">
        <v>0</v>
      </c>
      <c r="AS211" s="98">
        <v>0</v>
      </c>
      <c r="AT211" s="98">
        <v>0</v>
      </c>
      <c r="AU211" s="98">
        <v>0</v>
      </c>
      <c r="AV211" s="15">
        <f t="shared" si="105"/>
        <v>0</v>
      </c>
      <c r="AW211" s="16">
        <v>0</v>
      </c>
      <c r="AX211" s="17">
        <v>450.83110946738532</v>
      </c>
      <c r="AY211" s="17">
        <v>-23.533105500000008</v>
      </c>
      <c r="AZ211" s="17">
        <v>0</v>
      </c>
      <c r="BA211" s="17">
        <v>0</v>
      </c>
      <c r="BB211" s="15">
        <f t="shared" si="106"/>
        <v>427.29800396738528</v>
      </c>
      <c r="BC211" s="16">
        <v>0</v>
      </c>
      <c r="BD211" s="17">
        <v>0</v>
      </c>
      <c r="BE211" s="17">
        <v>0</v>
      </c>
      <c r="BF211" s="17">
        <v>0</v>
      </c>
      <c r="BG211" s="17">
        <v>0</v>
      </c>
      <c r="BH211" s="15">
        <f t="shared" si="107"/>
        <v>0</v>
      </c>
      <c r="BI211" s="16">
        <v>0</v>
      </c>
      <c r="BJ211" s="17">
        <v>0</v>
      </c>
      <c r="BK211" s="17">
        <v>0</v>
      </c>
      <c r="BL211" s="17">
        <v>0</v>
      </c>
      <c r="BM211" s="17">
        <v>0</v>
      </c>
      <c r="BN211" s="15">
        <f t="shared" si="108"/>
        <v>0</v>
      </c>
    </row>
    <row r="212" spans="1:66" x14ac:dyDescent="0.2">
      <c r="A212" s="14" t="s">
        <v>611</v>
      </c>
      <c r="B212" s="14" t="s">
        <v>1068</v>
      </c>
      <c r="C212" s="67" t="s">
        <v>612</v>
      </c>
      <c r="D212" s="14" t="s">
        <v>120</v>
      </c>
      <c r="E212" s="14" t="s">
        <v>31</v>
      </c>
      <c r="F212" s="14" t="s">
        <v>37</v>
      </c>
      <c r="G212" s="98">
        <f t="shared" si="89"/>
        <v>0</v>
      </c>
      <c r="H212" s="98">
        <f t="shared" si="90"/>
        <v>0</v>
      </c>
      <c r="I212" s="98">
        <f t="shared" si="91"/>
        <v>0</v>
      </c>
      <c r="J212" s="98">
        <f t="shared" si="92"/>
        <v>0</v>
      </c>
      <c r="K212" s="98">
        <f t="shared" si="93"/>
        <v>0</v>
      </c>
      <c r="L212" s="15">
        <f t="shared" si="94"/>
        <v>0</v>
      </c>
      <c r="M212" s="99">
        <v>0</v>
      </c>
      <c r="N212" s="98">
        <v>0</v>
      </c>
      <c r="O212" s="98">
        <v>0</v>
      </c>
      <c r="P212" s="98">
        <v>0</v>
      </c>
      <c r="Q212" s="98">
        <v>0</v>
      </c>
      <c r="R212" s="15">
        <f t="shared" si="95"/>
        <v>0</v>
      </c>
      <c r="S212" s="16">
        <v>0</v>
      </c>
      <c r="T212" s="17">
        <v>0</v>
      </c>
      <c r="U212" s="17">
        <v>0</v>
      </c>
      <c r="V212" s="17">
        <v>0</v>
      </c>
      <c r="W212" s="17">
        <v>0</v>
      </c>
      <c r="X212" s="15">
        <f t="shared" si="96"/>
        <v>0</v>
      </c>
      <c r="Y212" s="18">
        <f>S212*('Labour cost esc'!J$12-1)</f>
        <v>0</v>
      </c>
      <c r="Z212" s="19">
        <f>T212*('Labour cost esc'!K$12-1)</f>
        <v>0</v>
      </c>
      <c r="AA212" s="19">
        <f>U212*('Labour cost esc'!L$12-1)</f>
        <v>0</v>
      </c>
      <c r="AB212" s="19">
        <f>V212*('Labour cost esc'!M$12-1)</f>
        <v>0</v>
      </c>
      <c r="AC212" s="19">
        <f>W212*('Labour cost esc'!N$12-1)</f>
        <v>0</v>
      </c>
      <c r="AD212" s="15">
        <f t="shared" si="97"/>
        <v>0</v>
      </c>
      <c r="AE212" s="18">
        <f t="shared" si="98"/>
        <v>0</v>
      </c>
      <c r="AF212" s="19">
        <f t="shared" si="99"/>
        <v>0</v>
      </c>
      <c r="AG212" s="19">
        <f t="shared" si="100"/>
        <v>0</v>
      </c>
      <c r="AH212" s="19">
        <f t="shared" si="101"/>
        <v>0</v>
      </c>
      <c r="AI212" s="19">
        <f t="shared" si="102"/>
        <v>0</v>
      </c>
      <c r="AJ212" s="20">
        <f t="shared" si="103"/>
        <v>0</v>
      </c>
      <c r="AK212" s="98">
        <f t="shared" si="109"/>
        <v>0</v>
      </c>
      <c r="AL212" s="98">
        <f t="shared" si="110"/>
        <v>0</v>
      </c>
      <c r="AM212" s="98">
        <f t="shared" si="111"/>
        <v>0</v>
      </c>
      <c r="AN212" s="98">
        <f t="shared" si="112"/>
        <v>0</v>
      </c>
      <c r="AO212" s="98">
        <f t="shared" si="113"/>
        <v>0</v>
      </c>
      <c r="AP212" s="15">
        <f t="shared" si="104"/>
        <v>0</v>
      </c>
      <c r="AQ212" s="99">
        <v>0</v>
      </c>
      <c r="AR212" s="98">
        <v>0</v>
      </c>
      <c r="AS212" s="98">
        <v>0</v>
      </c>
      <c r="AT212" s="98">
        <v>0</v>
      </c>
      <c r="AU212" s="98">
        <v>0</v>
      </c>
      <c r="AV212" s="15">
        <f t="shared" si="105"/>
        <v>0</v>
      </c>
      <c r="AW212" s="16">
        <v>0</v>
      </c>
      <c r="AX212" s="17">
        <v>0</v>
      </c>
      <c r="AY212" s="17">
        <v>0</v>
      </c>
      <c r="AZ212" s="17">
        <v>0</v>
      </c>
      <c r="BA212" s="17">
        <v>0</v>
      </c>
      <c r="BB212" s="15">
        <f t="shared" si="106"/>
        <v>0</v>
      </c>
      <c r="BC212" s="16">
        <v>0</v>
      </c>
      <c r="BD212" s="17">
        <v>0</v>
      </c>
      <c r="BE212" s="17">
        <v>0</v>
      </c>
      <c r="BF212" s="17">
        <v>0</v>
      </c>
      <c r="BG212" s="17">
        <v>0</v>
      </c>
      <c r="BH212" s="15">
        <f t="shared" si="107"/>
        <v>0</v>
      </c>
      <c r="BI212" s="16">
        <v>9.6122134472727279</v>
      </c>
      <c r="BJ212" s="17">
        <v>0</v>
      </c>
      <c r="BK212" s="17">
        <v>0</v>
      </c>
      <c r="BL212" s="17">
        <v>0</v>
      </c>
      <c r="BM212" s="17">
        <v>0</v>
      </c>
      <c r="BN212" s="15">
        <f t="shared" si="108"/>
        <v>9.6122134472727279</v>
      </c>
    </row>
    <row r="213" spans="1:66" x14ac:dyDescent="0.2">
      <c r="A213" s="14" t="s">
        <v>613</v>
      </c>
      <c r="B213" s="14" t="s">
        <v>1068</v>
      </c>
      <c r="C213" s="67" t="s">
        <v>119</v>
      </c>
      <c r="D213" s="14" t="s">
        <v>120</v>
      </c>
      <c r="E213" s="14" t="s">
        <v>31</v>
      </c>
      <c r="F213" s="14" t="s">
        <v>32</v>
      </c>
      <c r="G213" s="98">
        <f t="shared" si="89"/>
        <v>0</v>
      </c>
      <c r="H213" s="98">
        <f t="shared" si="90"/>
        <v>0</v>
      </c>
      <c r="I213" s="98">
        <f t="shared" si="91"/>
        <v>0</v>
      </c>
      <c r="J213" s="98">
        <f t="shared" si="92"/>
        <v>0</v>
      </c>
      <c r="K213" s="98">
        <f t="shared" si="93"/>
        <v>0</v>
      </c>
      <c r="L213" s="15">
        <f t="shared" si="94"/>
        <v>0</v>
      </c>
      <c r="M213" s="99">
        <v>0</v>
      </c>
      <c r="N213" s="98">
        <v>0</v>
      </c>
      <c r="O213" s="98">
        <v>0</v>
      </c>
      <c r="P213" s="98">
        <v>0</v>
      </c>
      <c r="Q213" s="98">
        <v>0</v>
      </c>
      <c r="R213" s="15">
        <f t="shared" si="95"/>
        <v>0</v>
      </c>
      <c r="S213" s="16">
        <v>0</v>
      </c>
      <c r="T213" s="17">
        <v>570</v>
      </c>
      <c r="U213" s="17">
        <v>0</v>
      </c>
      <c r="V213" s="17">
        <v>0</v>
      </c>
      <c r="W213" s="17">
        <v>0</v>
      </c>
      <c r="X213" s="15">
        <f t="shared" si="96"/>
        <v>570</v>
      </c>
      <c r="Y213" s="18">
        <f>S213*('Labour cost esc'!J$12-1)</f>
        <v>0</v>
      </c>
      <c r="Z213" s="19">
        <f>T213*('Labour cost esc'!K$12-1)</f>
        <v>4.364196969127101</v>
      </c>
      <c r="AA213" s="19">
        <f>U213*('Labour cost esc'!L$12-1)</f>
        <v>0</v>
      </c>
      <c r="AB213" s="19">
        <f>V213*('Labour cost esc'!M$12-1)</f>
        <v>0</v>
      </c>
      <c r="AC213" s="19">
        <f>W213*('Labour cost esc'!N$12-1)</f>
        <v>0</v>
      </c>
      <c r="AD213" s="15">
        <f t="shared" si="97"/>
        <v>4.364196969127101</v>
      </c>
      <c r="AE213" s="18">
        <f t="shared" si="98"/>
        <v>0</v>
      </c>
      <c r="AF213" s="19">
        <f t="shared" si="99"/>
        <v>574.36419696912708</v>
      </c>
      <c r="AG213" s="19">
        <f t="shared" si="100"/>
        <v>0</v>
      </c>
      <c r="AH213" s="19">
        <f t="shared" si="101"/>
        <v>0</v>
      </c>
      <c r="AI213" s="19">
        <f t="shared" si="102"/>
        <v>0</v>
      </c>
      <c r="AJ213" s="20">
        <f t="shared" si="103"/>
        <v>574.36419696912708</v>
      </c>
      <c r="AK213" s="98">
        <f t="shared" si="109"/>
        <v>0</v>
      </c>
      <c r="AL213" s="98">
        <f t="shared" si="110"/>
        <v>0</v>
      </c>
      <c r="AM213" s="98">
        <f t="shared" si="111"/>
        <v>0</v>
      </c>
      <c r="AN213" s="98">
        <f t="shared" si="112"/>
        <v>0</v>
      </c>
      <c r="AO213" s="98">
        <f t="shared" si="113"/>
        <v>0</v>
      </c>
      <c r="AP213" s="15">
        <f t="shared" si="104"/>
        <v>0</v>
      </c>
      <c r="AQ213" s="99">
        <v>0</v>
      </c>
      <c r="AR213" s="98">
        <v>0</v>
      </c>
      <c r="AS213" s="98">
        <v>0</v>
      </c>
      <c r="AT213" s="98">
        <v>0</v>
      </c>
      <c r="AU213" s="98">
        <v>0</v>
      </c>
      <c r="AV213" s="15">
        <f t="shared" si="105"/>
        <v>0</v>
      </c>
      <c r="AW213" s="16">
        <v>566.54814001399836</v>
      </c>
      <c r="AX213" s="17">
        <v>1.3490284442201828</v>
      </c>
      <c r="AY213" s="17">
        <v>-0.4062960000000001</v>
      </c>
      <c r="AZ213" s="17">
        <v>0</v>
      </c>
      <c r="BA213" s="17">
        <v>0</v>
      </c>
      <c r="BB213" s="15">
        <f t="shared" si="106"/>
        <v>567.49087245821852</v>
      </c>
      <c r="BC213" s="16">
        <v>369.7371887580444</v>
      </c>
      <c r="BD213" s="17">
        <v>0</v>
      </c>
      <c r="BE213" s="17">
        <v>0</v>
      </c>
      <c r="BF213" s="17">
        <v>0</v>
      </c>
      <c r="BG213" s="17">
        <v>0</v>
      </c>
      <c r="BH213" s="15">
        <f t="shared" si="107"/>
        <v>369.7371887580444</v>
      </c>
      <c r="BI213" s="16">
        <v>534.04650548050915</v>
      </c>
      <c r="BJ213" s="17">
        <v>0</v>
      </c>
      <c r="BK213" s="17">
        <v>0</v>
      </c>
      <c r="BL213" s="17">
        <v>0</v>
      </c>
      <c r="BM213" s="17">
        <v>0</v>
      </c>
      <c r="BN213" s="15">
        <f t="shared" si="108"/>
        <v>534.04650548050915</v>
      </c>
    </row>
    <row r="214" spans="1:66" x14ac:dyDescent="0.2">
      <c r="A214" s="14" t="s">
        <v>614</v>
      </c>
      <c r="B214" s="14" t="s">
        <v>1068</v>
      </c>
      <c r="C214" s="67" t="s">
        <v>615</v>
      </c>
      <c r="D214" s="14" t="s">
        <v>120</v>
      </c>
      <c r="E214" s="14" t="s">
        <v>31</v>
      </c>
      <c r="F214" s="14" t="s">
        <v>37</v>
      </c>
      <c r="G214" s="98">
        <f t="shared" si="89"/>
        <v>0</v>
      </c>
      <c r="H214" s="98">
        <f t="shared" si="90"/>
        <v>0</v>
      </c>
      <c r="I214" s="98">
        <f t="shared" si="91"/>
        <v>0</v>
      </c>
      <c r="J214" s="98">
        <f t="shared" si="92"/>
        <v>0</v>
      </c>
      <c r="K214" s="98">
        <f t="shared" si="93"/>
        <v>0</v>
      </c>
      <c r="L214" s="15">
        <f t="shared" si="94"/>
        <v>0</v>
      </c>
      <c r="M214" s="99">
        <v>0</v>
      </c>
      <c r="N214" s="98">
        <v>0</v>
      </c>
      <c r="O214" s="98">
        <v>0</v>
      </c>
      <c r="P214" s="98">
        <v>0</v>
      </c>
      <c r="Q214" s="98">
        <v>0</v>
      </c>
      <c r="R214" s="15">
        <f t="shared" si="95"/>
        <v>0</v>
      </c>
      <c r="S214" s="16">
        <v>0</v>
      </c>
      <c r="T214" s="17">
        <v>0</v>
      </c>
      <c r="U214" s="17">
        <v>0</v>
      </c>
      <c r="V214" s="17">
        <v>0</v>
      </c>
      <c r="W214" s="17">
        <v>0</v>
      </c>
      <c r="X214" s="15">
        <f t="shared" si="96"/>
        <v>0</v>
      </c>
      <c r="Y214" s="18">
        <f>S214*('Labour cost esc'!J$12-1)</f>
        <v>0</v>
      </c>
      <c r="Z214" s="19">
        <f>T214*('Labour cost esc'!K$12-1)</f>
        <v>0</v>
      </c>
      <c r="AA214" s="19">
        <f>U214*('Labour cost esc'!L$12-1)</f>
        <v>0</v>
      </c>
      <c r="AB214" s="19">
        <f>V214*('Labour cost esc'!M$12-1)</f>
        <v>0</v>
      </c>
      <c r="AC214" s="19">
        <f>W214*('Labour cost esc'!N$12-1)</f>
        <v>0</v>
      </c>
      <c r="AD214" s="15">
        <f t="shared" si="97"/>
        <v>0</v>
      </c>
      <c r="AE214" s="18">
        <f t="shared" si="98"/>
        <v>0</v>
      </c>
      <c r="AF214" s="19">
        <f t="shared" si="99"/>
        <v>0</v>
      </c>
      <c r="AG214" s="19">
        <f t="shared" si="100"/>
        <v>0</v>
      </c>
      <c r="AH214" s="19">
        <f t="shared" si="101"/>
        <v>0</v>
      </c>
      <c r="AI214" s="19">
        <f t="shared" si="102"/>
        <v>0</v>
      </c>
      <c r="AJ214" s="20">
        <f t="shared" si="103"/>
        <v>0</v>
      </c>
      <c r="AK214" s="98">
        <f t="shared" si="109"/>
        <v>0</v>
      </c>
      <c r="AL214" s="98">
        <f t="shared" si="110"/>
        <v>0</v>
      </c>
      <c r="AM214" s="98">
        <f t="shared" si="111"/>
        <v>0</v>
      </c>
      <c r="AN214" s="98">
        <f t="shared" si="112"/>
        <v>0</v>
      </c>
      <c r="AO214" s="98">
        <f t="shared" si="113"/>
        <v>0</v>
      </c>
      <c r="AP214" s="15">
        <f t="shared" si="104"/>
        <v>0</v>
      </c>
      <c r="AQ214" s="99">
        <v>0</v>
      </c>
      <c r="AR214" s="98">
        <v>0</v>
      </c>
      <c r="AS214" s="98">
        <v>0</v>
      </c>
      <c r="AT214" s="98">
        <v>0</v>
      </c>
      <c r="AU214" s="98">
        <v>0</v>
      </c>
      <c r="AV214" s="15">
        <f t="shared" si="105"/>
        <v>0</v>
      </c>
      <c r="AW214" s="16">
        <v>0</v>
      </c>
      <c r="AX214" s="17">
        <v>0</v>
      </c>
      <c r="AY214" s="17">
        <v>0</v>
      </c>
      <c r="AZ214" s="17">
        <v>0</v>
      </c>
      <c r="BA214" s="17">
        <v>0</v>
      </c>
      <c r="BB214" s="15">
        <f t="shared" si="106"/>
        <v>0</v>
      </c>
      <c r="BC214" s="16">
        <v>0</v>
      </c>
      <c r="BD214" s="17">
        <v>0</v>
      </c>
      <c r="BE214" s="17">
        <v>0</v>
      </c>
      <c r="BF214" s="17">
        <v>0</v>
      </c>
      <c r="BG214" s="17">
        <v>0</v>
      </c>
      <c r="BH214" s="15">
        <f t="shared" si="107"/>
        <v>0</v>
      </c>
      <c r="BI214" s="16">
        <v>140.68831413387272</v>
      </c>
      <c r="BJ214" s="17">
        <v>0</v>
      </c>
      <c r="BK214" s="17">
        <v>0</v>
      </c>
      <c r="BL214" s="17">
        <v>0</v>
      </c>
      <c r="BM214" s="17">
        <v>0</v>
      </c>
      <c r="BN214" s="15">
        <f t="shared" si="108"/>
        <v>140.68831413387272</v>
      </c>
    </row>
    <row r="215" spans="1:66" x14ac:dyDescent="0.2">
      <c r="A215" s="14" t="s">
        <v>616</v>
      </c>
      <c r="B215" s="14" t="s">
        <v>1069</v>
      </c>
      <c r="C215" s="67" t="s">
        <v>121</v>
      </c>
      <c r="D215" s="14" t="s">
        <v>122</v>
      </c>
      <c r="E215" s="14" t="s">
        <v>102</v>
      </c>
      <c r="F215" s="14" t="s">
        <v>37</v>
      </c>
      <c r="G215" s="98">
        <f t="shared" si="89"/>
        <v>5</v>
      </c>
      <c r="H215" s="98">
        <f t="shared" si="90"/>
        <v>0</v>
      </c>
      <c r="I215" s="98">
        <f t="shared" si="91"/>
        <v>0</v>
      </c>
      <c r="J215" s="98">
        <f t="shared" si="92"/>
        <v>0</v>
      </c>
      <c r="K215" s="98">
        <f t="shared" si="93"/>
        <v>0</v>
      </c>
      <c r="L215" s="15">
        <f t="shared" si="94"/>
        <v>5</v>
      </c>
      <c r="M215" s="99">
        <v>7</v>
      </c>
      <c r="N215" s="98">
        <v>0</v>
      </c>
      <c r="O215" s="98">
        <v>0</v>
      </c>
      <c r="P215" s="98">
        <v>0</v>
      </c>
      <c r="Q215" s="98">
        <v>0</v>
      </c>
      <c r="R215" s="15">
        <f t="shared" si="95"/>
        <v>7</v>
      </c>
      <c r="S215" s="16">
        <v>35</v>
      </c>
      <c r="T215" s="17">
        <v>0</v>
      </c>
      <c r="U215" s="17">
        <v>0</v>
      </c>
      <c r="V215" s="17">
        <v>0</v>
      </c>
      <c r="W215" s="17">
        <v>0</v>
      </c>
      <c r="X215" s="15">
        <f t="shared" si="96"/>
        <v>35</v>
      </c>
      <c r="Y215" s="18">
        <f>S215*('Labour cost esc'!J$12-1)</f>
        <v>0.17842413666230961</v>
      </c>
      <c r="Z215" s="19">
        <f>T215*('Labour cost esc'!K$12-1)</f>
        <v>0</v>
      </c>
      <c r="AA215" s="19">
        <f>U215*('Labour cost esc'!L$12-1)</f>
        <v>0</v>
      </c>
      <c r="AB215" s="19">
        <f>V215*('Labour cost esc'!M$12-1)</f>
        <v>0</v>
      </c>
      <c r="AC215" s="19">
        <f>W215*('Labour cost esc'!N$12-1)</f>
        <v>0</v>
      </c>
      <c r="AD215" s="15">
        <f t="shared" si="97"/>
        <v>0.17842413666230961</v>
      </c>
      <c r="AE215" s="18">
        <f t="shared" si="98"/>
        <v>35.178424136662308</v>
      </c>
      <c r="AF215" s="19">
        <f t="shared" si="99"/>
        <v>0</v>
      </c>
      <c r="AG215" s="19">
        <f t="shared" si="100"/>
        <v>0</v>
      </c>
      <c r="AH215" s="19">
        <f t="shared" si="101"/>
        <v>0</v>
      </c>
      <c r="AI215" s="19">
        <f t="shared" si="102"/>
        <v>0</v>
      </c>
      <c r="AJ215" s="20">
        <f t="shared" si="103"/>
        <v>35.178424136662308</v>
      </c>
      <c r="AK215" s="98">
        <f t="shared" si="109"/>
        <v>0</v>
      </c>
      <c r="AL215" s="98">
        <f t="shared" si="110"/>
        <v>0</v>
      </c>
      <c r="AM215" s="98">
        <f t="shared" si="111"/>
        <v>0</v>
      </c>
      <c r="AN215" s="98">
        <f t="shared" si="112"/>
        <v>0</v>
      </c>
      <c r="AO215" s="98">
        <f t="shared" si="113"/>
        <v>0</v>
      </c>
      <c r="AP215" s="15">
        <f t="shared" si="104"/>
        <v>0</v>
      </c>
      <c r="AQ215" s="99">
        <v>0</v>
      </c>
      <c r="AR215" s="98">
        <v>0</v>
      </c>
      <c r="AS215" s="98">
        <v>0</v>
      </c>
      <c r="AT215" s="98">
        <v>0</v>
      </c>
      <c r="AU215" s="98">
        <v>0</v>
      </c>
      <c r="AV215" s="15">
        <f t="shared" si="105"/>
        <v>0</v>
      </c>
      <c r="AW215" s="16">
        <v>0</v>
      </c>
      <c r="AX215" s="17">
        <v>0</v>
      </c>
      <c r="AY215" s="17">
        <v>0</v>
      </c>
      <c r="AZ215" s="17">
        <v>0</v>
      </c>
      <c r="BA215" s="17">
        <v>0</v>
      </c>
      <c r="BB215" s="15">
        <f t="shared" si="106"/>
        <v>0</v>
      </c>
      <c r="BC215" s="16">
        <v>0</v>
      </c>
      <c r="BD215" s="17">
        <v>0</v>
      </c>
      <c r="BE215" s="17">
        <v>0</v>
      </c>
      <c r="BF215" s="17">
        <v>0</v>
      </c>
      <c r="BG215" s="17">
        <v>0</v>
      </c>
      <c r="BH215" s="15">
        <f t="shared" si="107"/>
        <v>0</v>
      </c>
      <c r="BI215" s="16">
        <v>0</v>
      </c>
      <c r="BJ215" s="17">
        <v>0</v>
      </c>
      <c r="BK215" s="17">
        <v>0</v>
      </c>
      <c r="BL215" s="17">
        <v>0</v>
      </c>
      <c r="BM215" s="17">
        <v>0</v>
      </c>
      <c r="BN215" s="15">
        <f t="shared" si="108"/>
        <v>0</v>
      </c>
    </row>
    <row r="216" spans="1:66" x14ac:dyDescent="0.2">
      <c r="A216" s="14" t="s">
        <v>617</v>
      </c>
      <c r="B216" s="14" t="s">
        <v>1069</v>
      </c>
      <c r="C216" s="67" t="s">
        <v>123</v>
      </c>
      <c r="D216" s="14" t="s">
        <v>122</v>
      </c>
      <c r="E216" s="14" t="s">
        <v>102</v>
      </c>
      <c r="F216" s="14" t="s">
        <v>32</v>
      </c>
      <c r="G216" s="98">
        <f t="shared" si="89"/>
        <v>28.080000000000002</v>
      </c>
      <c r="H216" s="98">
        <f t="shared" si="90"/>
        <v>28.080000000000002</v>
      </c>
      <c r="I216" s="98">
        <f t="shared" si="91"/>
        <v>35.49</v>
      </c>
      <c r="J216" s="98">
        <f t="shared" si="92"/>
        <v>25.48</v>
      </c>
      <c r="K216" s="98">
        <f t="shared" si="93"/>
        <v>25.48</v>
      </c>
      <c r="L216" s="15">
        <f t="shared" si="94"/>
        <v>29.598947368421051</v>
      </c>
      <c r="M216" s="99">
        <v>7</v>
      </c>
      <c r="N216" s="98">
        <v>7</v>
      </c>
      <c r="O216" s="98">
        <v>12</v>
      </c>
      <c r="P216" s="98">
        <v>6</v>
      </c>
      <c r="Q216" s="98">
        <v>6</v>
      </c>
      <c r="R216" s="15">
        <f t="shared" si="95"/>
        <v>38</v>
      </c>
      <c r="S216" s="16">
        <v>196.56</v>
      </c>
      <c r="T216" s="17">
        <v>196.56</v>
      </c>
      <c r="U216" s="17">
        <v>425.88</v>
      </c>
      <c r="V216" s="17">
        <v>152.88</v>
      </c>
      <c r="W216" s="17">
        <v>152.88</v>
      </c>
      <c r="X216" s="15">
        <f t="shared" si="96"/>
        <v>1124.76</v>
      </c>
      <c r="Y216" s="18">
        <f>S216*('Labour cost esc'!J$12-1)</f>
        <v>1.0020299514955309</v>
      </c>
      <c r="Z216" s="19">
        <f>T216*('Labour cost esc'!K$12-1)</f>
        <v>1.5049588706168824</v>
      </c>
      <c r="AA216" s="19">
        <f>U216*('Labour cost esc'!L$12-1)</f>
        <v>4.3531975149428961</v>
      </c>
      <c r="AB216" s="19">
        <f>V216*('Labour cost esc'!M$12-1)</f>
        <v>1.9558473280252759</v>
      </c>
      <c r="AC216" s="19">
        <f>W216*('Labour cost esc'!N$12-1)</f>
        <v>2.3500092292622567</v>
      </c>
      <c r="AD216" s="15">
        <f t="shared" si="97"/>
        <v>11.166042894342842</v>
      </c>
      <c r="AE216" s="18">
        <f t="shared" si="98"/>
        <v>197.56202995149553</v>
      </c>
      <c r="AF216" s="19">
        <f t="shared" si="99"/>
        <v>198.06495887061689</v>
      </c>
      <c r="AG216" s="19">
        <f t="shared" si="100"/>
        <v>430.2331975149429</v>
      </c>
      <c r="AH216" s="19">
        <f t="shared" si="101"/>
        <v>154.83584732802527</v>
      </c>
      <c r="AI216" s="19">
        <f t="shared" si="102"/>
        <v>155.23000922926227</v>
      </c>
      <c r="AJ216" s="20">
        <f t="shared" si="103"/>
        <v>1135.9260428943428</v>
      </c>
      <c r="AK216" s="98">
        <f t="shared" si="109"/>
        <v>0</v>
      </c>
      <c r="AL216" s="98">
        <f t="shared" si="110"/>
        <v>0</v>
      </c>
      <c r="AM216" s="98">
        <f t="shared" si="111"/>
        <v>0</v>
      </c>
      <c r="AN216" s="98">
        <f t="shared" si="112"/>
        <v>0</v>
      </c>
      <c r="AO216" s="98">
        <f t="shared" si="113"/>
        <v>0</v>
      </c>
      <c r="AP216" s="15">
        <f t="shared" si="104"/>
        <v>0</v>
      </c>
      <c r="AQ216" s="99">
        <v>0</v>
      </c>
      <c r="AR216" s="98">
        <v>0</v>
      </c>
      <c r="AS216" s="98">
        <v>0</v>
      </c>
      <c r="AT216" s="98">
        <v>0</v>
      </c>
      <c r="AU216" s="98">
        <v>0</v>
      </c>
      <c r="AV216" s="15">
        <f t="shared" si="105"/>
        <v>0</v>
      </c>
      <c r="AW216" s="16">
        <v>146.02963884588624</v>
      </c>
      <c r="AX216" s="17">
        <v>63.482814198577955</v>
      </c>
      <c r="AY216" s="17">
        <v>145.4123636999999</v>
      </c>
      <c r="AZ216" s="17">
        <v>460.48371000000077</v>
      </c>
      <c r="BA216" s="17">
        <v>166.43199999999999</v>
      </c>
      <c r="BB216" s="15">
        <f t="shared" si="106"/>
        <v>981.84052674446491</v>
      </c>
      <c r="BC216" s="16">
        <v>146.20292664865133</v>
      </c>
      <c r="BD216" s="17">
        <v>146.1760487042651</v>
      </c>
      <c r="BE216" s="17">
        <v>146.17405234291934</v>
      </c>
      <c r="BF216" s="17">
        <v>146.17415183920031</v>
      </c>
      <c r="BG216" s="17">
        <v>146.17635615430271</v>
      </c>
      <c r="BH216" s="15">
        <f t="shared" si="107"/>
        <v>730.90353568933892</v>
      </c>
      <c r="BI216" s="16">
        <v>338.71533486578187</v>
      </c>
      <c r="BJ216" s="17">
        <v>0</v>
      </c>
      <c r="BK216" s="17">
        <v>229.62047777526732</v>
      </c>
      <c r="BL216" s="17">
        <v>253.27736992765918</v>
      </c>
      <c r="BM216" s="17">
        <v>-3.5138528626791818</v>
      </c>
      <c r="BN216" s="15">
        <f t="shared" si="108"/>
        <v>818.09932970602915</v>
      </c>
    </row>
    <row r="217" spans="1:66" x14ac:dyDescent="0.2">
      <c r="A217" s="14" t="s">
        <v>618</v>
      </c>
      <c r="B217" s="14" t="s">
        <v>1069</v>
      </c>
      <c r="C217" s="67" t="s">
        <v>121</v>
      </c>
      <c r="D217" s="14" t="s">
        <v>122</v>
      </c>
      <c r="E217" s="14" t="s">
        <v>102</v>
      </c>
      <c r="F217" s="14" t="s">
        <v>37</v>
      </c>
      <c r="G217" s="98">
        <f t="shared" si="89"/>
        <v>0</v>
      </c>
      <c r="H217" s="98">
        <f t="shared" si="90"/>
        <v>0</v>
      </c>
      <c r="I217" s="98">
        <f t="shared" si="91"/>
        <v>0</v>
      </c>
      <c r="J217" s="98">
        <f t="shared" si="92"/>
        <v>0</v>
      </c>
      <c r="K217" s="98">
        <f t="shared" si="93"/>
        <v>0</v>
      </c>
      <c r="L217" s="15">
        <f t="shared" si="94"/>
        <v>0</v>
      </c>
      <c r="M217" s="99">
        <v>0</v>
      </c>
      <c r="N217" s="98">
        <v>0</v>
      </c>
      <c r="O217" s="98">
        <v>0</v>
      </c>
      <c r="P217" s="98">
        <v>0</v>
      </c>
      <c r="Q217" s="98">
        <v>0</v>
      </c>
      <c r="R217" s="15">
        <f t="shared" si="95"/>
        <v>0</v>
      </c>
      <c r="S217" s="16">
        <v>0</v>
      </c>
      <c r="T217" s="17">
        <v>0</v>
      </c>
      <c r="U217" s="17">
        <v>0</v>
      </c>
      <c r="V217" s="17">
        <v>0</v>
      </c>
      <c r="W217" s="17">
        <v>0</v>
      </c>
      <c r="X217" s="15">
        <f t="shared" si="96"/>
        <v>0</v>
      </c>
      <c r="Y217" s="18">
        <f>S217*('Labour cost esc'!J$12-1)</f>
        <v>0</v>
      </c>
      <c r="Z217" s="19">
        <f>T217*('Labour cost esc'!K$12-1)</f>
        <v>0</v>
      </c>
      <c r="AA217" s="19">
        <f>U217*('Labour cost esc'!L$12-1)</f>
        <v>0</v>
      </c>
      <c r="AB217" s="19">
        <f>V217*('Labour cost esc'!M$12-1)</f>
        <v>0</v>
      </c>
      <c r="AC217" s="19">
        <f>W217*('Labour cost esc'!N$12-1)</f>
        <v>0</v>
      </c>
      <c r="AD217" s="15">
        <f t="shared" si="97"/>
        <v>0</v>
      </c>
      <c r="AE217" s="18">
        <f t="shared" si="98"/>
        <v>0</v>
      </c>
      <c r="AF217" s="19">
        <f t="shared" si="99"/>
        <v>0</v>
      </c>
      <c r="AG217" s="19">
        <f t="shared" si="100"/>
        <v>0</v>
      </c>
      <c r="AH217" s="19">
        <f t="shared" si="101"/>
        <v>0</v>
      </c>
      <c r="AI217" s="19">
        <f t="shared" si="102"/>
        <v>0</v>
      </c>
      <c r="AJ217" s="20">
        <f t="shared" si="103"/>
        <v>0</v>
      </c>
      <c r="AK217" s="98">
        <f t="shared" si="109"/>
        <v>0</v>
      </c>
      <c r="AL217" s="98">
        <f t="shared" si="110"/>
        <v>0</v>
      </c>
      <c r="AM217" s="98">
        <f t="shared" si="111"/>
        <v>0</v>
      </c>
      <c r="AN217" s="98">
        <f t="shared" si="112"/>
        <v>0</v>
      </c>
      <c r="AO217" s="98">
        <f t="shared" si="113"/>
        <v>0</v>
      </c>
      <c r="AP217" s="15">
        <f t="shared" si="104"/>
        <v>0</v>
      </c>
      <c r="AQ217" s="99">
        <v>0</v>
      </c>
      <c r="AR217" s="98">
        <v>0</v>
      </c>
      <c r="AS217" s="98">
        <v>0</v>
      </c>
      <c r="AT217" s="98">
        <v>0</v>
      </c>
      <c r="AU217" s="98">
        <v>0</v>
      </c>
      <c r="AV217" s="15">
        <f t="shared" si="105"/>
        <v>0</v>
      </c>
      <c r="AW217" s="16">
        <v>0</v>
      </c>
      <c r="AX217" s="17">
        <v>0</v>
      </c>
      <c r="AY217" s="17">
        <v>0</v>
      </c>
      <c r="AZ217" s="17">
        <v>0</v>
      </c>
      <c r="BA217" s="17">
        <v>0</v>
      </c>
      <c r="BB217" s="15">
        <f t="shared" si="106"/>
        <v>0</v>
      </c>
      <c r="BC217" s="16">
        <v>0</v>
      </c>
      <c r="BD217" s="17">
        <v>42.634680872077325</v>
      </c>
      <c r="BE217" s="17">
        <v>0</v>
      </c>
      <c r="BF217" s="17">
        <v>42.634127619766758</v>
      </c>
      <c r="BG217" s="17">
        <v>0</v>
      </c>
      <c r="BH217" s="15">
        <f t="shared" si="107"/>
        <v>85.268808491844084</v>
      </c>
      <c r="BI217" s="16">
        <v>0</v>
      </c>
      <c r="BJ217" s="17">
        <v>0</v>
      </c>
      <c r="BK217" s="17">
        <v>64.509471864978082</v>
      </c>
      <c r="BL217" s="17">
        <v>0</v>
      </c>
      <c r="BM217" s="17">
        <v>0</v>
      </c>
      <c r="BN217" s="15">
        <f t="shared" si="108"/>
        <v>64.509471864978082</v>
      </c>
    </row>
    <row r="218" spans="1:66" x14ac:dyDescent="0.2">
      <c r="A218" s="14" t="s">
        <v>619</v>
      </c>
      <c r="B218" s="14" t="s">
        <v>1069</v>
      </c>
      <c r="C218" s="67" t="s">
        <v>124</v>
      </c>
      <c r="D218" s="14" t="s">
        <v>122</v>
      </c>
      <c r="E218" s="14" t="s">
        <v>102</v>
      </c>
      <c r="F218" s="14" t="s">
        <v>32</v>
      </c>
      <c r="G218" s="98">
        <f t="shared" si="89"/>
        <v>14.602325581395348</v>
      </c>
      <c r="H218" s="98">
        <f t="shared" si="90"/>
        <v>14.602325581395348</v>
      </c>
      <c r="I218" s="98">
        <f t="shared" si="91"/>
        <v>15</v>
      </c>
      <c r="J218" s="98">
        <f t="shared" si="92"/>
        <v>15</v>
      </c>
      <c r="K218" s="98">
        <f t="shared" si="93"/>
        <v>14.602325581395348</v>
      </c>
      <c r="L218" s="15">
        <f t="shared" si="94"/>
        <v>14.76139534883721</v>
      </c>
      <c r="M218" s="99">
        <v>43</v>
      </c>
      <c r="N218" s="98">
        <v>43</v>
      </c>
      <c r="O218" s="98">
        <v>44</v>
      </c>
      <c r="P218" s="98">
        <v>42</v>
      </c>
      <c r="Q218" s="98">
        <v>43</v>
      </c>
      <c r="R218" s="15">
        <f t="shared" si="95"/>
        <v>215</v>
      </c>
      <c r="S218" s="16">
        <v>627.9</v>
      </c>
      <c r="T218" s="17">
        <v>627.9</v>
      </c>
      <c r="U218" s="17">
        <v>660</v>
      </c>
      <c r="V218" s="17">
        <v>630</v>
      </c>
      <c r="W218" s="17">
        <v>627.9</v>
      </c>
      <c r="X218" s="15">
        <f t="shared" si="96"/>
        <v>3173.7000000000003</v>
      </c>
      <c r="Y218" s="18">
        <f>S218*('Labour cost esc'!J$12-1)</f>
        <v>3.2009290117218341</v>
      </c>
      <c r="Z218" s="19">
        <f>T218*('Labour cost esc'!K$12-1)</f>
        <v>4.807507503359485</v>
      </c>
      <c r="AA218" s="19">
        <f>U218*('Labour cost esc'!L$12-1)</f>
        <v>6.7462908797368071</v>
      </c>
      <c r="AB218" s="19">
        <f>V218*('Labour cost esc'!M$12-1)</f>
        <v>8.0598104176865775</v>
      </c>
      <c r="AC218" s="19">
        <f>W218*('Labour cost esc'!N$12-1)</f>
        <v>9.6518236201842686</v>
      </c>
      <c r="AD218" s="15">
        <f t="shared" si="97"/>
        <v>32.46636143268897</v>
      </c>
      <c r="AE218" s="18">
        <f t="shared" si="98"/>
        <v>631.10092901172186</v>
      </c>
      <c r="AF218" s="19">
        <f t="shared" si="99"/>
        <v>632.70750750335947</v>
      </c>
      <c r="AG218" s="19">
        <f t="shared" si="100"/>
        <v>666.74629087973676</v>
      </c>
      <c r="AH218" s="19">
        <f t="shared" si="101"/>
        <v>638.05981041768655</v>
      </c>
      <c r="AI218" s="19">
        <f t="shared" si="102"/>
        <v>637.55182362018422</v>
      </c>
      <c r="AJ218" s="20">
        <f t="shared" si="103"/>
        <v>3206.166361432689</v>
      </c>
      <c r="AK218" s="98">
        <f t="shared" si="109"/>
        <v>0</v>
      </c>
      <c r="AL218" s="98">
        <f t="shared" si="110"/>
        <v>0</v>
      </c>
      <c r="AM218" s="98">
        <f t="shared" si="111"/>
        <v>0</v>
      </c>
      <c r="AN218" s="98">
        <f t="shared" si="112"/>
        <v>0</v>
      </c>
      <c r="AO218" s="98">
        <f t="shared" si="113"/>
        <v>0</v>
      </c>
      <c r="AP218" s="15">
        <f t="shared" si="104"/>
        <v>0</v>
      </c>
      <c r="AQ218" s="99">
        <v>0</v>
      </c>
      <c r="AR218" s="98">
        <v>0</v>
      </c>
      <c r="AS218" s="98">
        <v>0</v>
      </c>
      <c r="AT218" s="98">
        <v>0</v>
      </c>
      <c r="AU218" s="98">
        <v>0</v>
      </c>
      <c r="AV218" s="15">
        <f t="shared" si="105"/>
        <v>0</v>
      </c>
      <c r="AW218" s="16">
        <v>178.91496659574608</v>
      </c>
      <c r="AX218" s="17">
        <v>447.0877487654584</v>
      </c>
      <c r="AY218" s="17">
        <v>224.51311620000004</v>
      </c>
      <c r="AZ218" s="17">
        <v>559.08379000000059</v>
      </c>
      <c r="BA218" s="17">
        <v>229.28100000000001</v>
      </c>
      <c r="BB218" s="15">
        <f t="shared" si="106"/>
        <v>1638.8806215612051</v>
      </c>
      <c r="BC218" s="16">
        <v>201.02902414189558</v>
      </c>
      <c r="BD218" s="17">
        <v>200.9920669683645</v>
      </c>
      <c r="BE218" s="17">
        <v>200.98932197151407</v>
      </c>
      <c r="BF218" s="17">
        <v>200.98945877890043</v>
      </c>
      <c r="BG218" s="17">
        <v>200.99248971216628</v>
      </c>
      <c r="BH218" s="15">
        <f t="shared" si="107"/>
        <v>1004.9923615728409</v>
      </c>
      <c r="BI218" s="16">
        <v>0</v>
      </c>
      <c r="BJ218" s="17">
        <v>143.97203045898306</v>
      </c>
      <c r="BK218" s="17">
        <v>220.94521252106921</v>
      </c>
      <c r="BL218" s="17">
        <v>246.32408867313251</v>
      </c>
      <c r="BM218" s="17">
        <v>444.29095736984641</v>
      </c>
      <c r="BN218" s="15">
        <f t="shared" si="108"/>
        <v>1055.5322890230311</v>
      </c>
    </row>
    <row r="219" spans="1:66" x14ac:dyDescent="0.2">
      <c r="A219" s="14" t="s">
        <v>620</v>
      </c>
      <c r="B219" s="14" t="s">
        <v>1069</v>
      </c>
      <c r="C219" s="67" t="s">
        <v>125</v>
      </c>
      <c r="D219" s="14" t="s">
        <v>122</v>
      </c>
      <c r="E219" s="14" t="s">
        <v>102</v>
      </c>
      <c r="F219" s="14" t="s">
        <v>32</v>
      </c>
      <c r="G219" s="98">
        <f t="shared" si="89"/>
        <v>32.568666666666665</v>
      </c>
      <c r="H219" s="98">
        <f t="shared" si="90"/>
        <v>32.568666666666665</v>
      </c>
      <c r="I219" s="98">
        <f t="shared" si="91"/>
        <v>32.568666666666665</v>
      </c>
      <c r="J219" s="98">
        <f t="shared" si="92"/>
        <v>32.568666666666665</v>
      </c>
      <c r="K219" s="98">
        <f t="shared" si="93"/>
        <v>32.568666666666665</v>
      </c>
      <c r="L219" s="15">
        <f t="shared" si="94"/>
        <v>32.568666666666665</v>
      </c>
      <c r="M219" s="99">
        <v>12</v>
      </c>
      <c r="N219" s="98">
        <v>12</v>
      </c>
      <c r="O219" s="98">
        <v>12</v>
      </c>
      <c r="P219" s="98">
        <v>12</v>
      </c>
      <c r="Q219" s="98">
        <v>12</v>
      </c>
      <c r="R219" s="15">
        <f t="shared" si="95"/>
        <v>60</v>
      </c>
      <c r="S219" s="16">
        <v>390.82400000000001</v>
      </c>
      <c r="T219" s="17">
        <v>390.82400000000001</v>
      </c>
      <c r="U219" s="17">
        <v>390.82400000000001</v>
      </c>
      <c r="V219" s="17">
        <v>390.82400000000001</v>
      </c>
      <c r="W219" s="17">
        <v>390.82400000000001</v>
      </c>
      <c r="X219" s="15">
        <f t="shared" si="96"/>
        <v>1954.1200000000001</v>
      </c>
      <c r="Y219" s="18">
        <f>S219*('Labour cost esc'!J$12-1)</f>
        <v>1.992355279626014</v>
      </c>
      <c r="Z219" s="19">
        <f>T219*('Labour cost esc'!K$12-1)</f>
        <v>2.9923384495826846</v>
      </c>
      <c r="AA219" s="19">
        <f>U219*('Labour cost esc'!L$12-1)</f>
        <v>3.994867252700391</v>
      </c>
      <c r="AB219" s="19">
        <f>V219*('Labour cost esc'!M$12-1)</f>
        <v>4.9999481693364105</v>
      </c>
      <c r="AC219" s="19">
        <f>W219*('Labour cost esc'!N$12-1)</f>
        <v>6.0075876963447952</v>
      </c>
      <c r="AD219" s="15">
        <f t="shared" si="97"/>
        <v>19.987096847590298</v>
      </c>
      <c r="AE219" s="18">
        <f t="shared" si="98"/>
        <v>392.81635527962601</v>
      </c>
      <c r="AF219" s="19">
        <f t="shared" si="99"/>
        <v>393.8163384495827</v>
      </c>
      <c r="AG219" s="19">
        <f t="shared" si="100"/>
        <v>394.81886725270039</v>
      </c>
      <c r="AH219" s="19">
        <f t="shared" si="101"/>
        <v>395.8239481693364</v>
      </c>
      <c r="AI219" s="19">
        <f t="shared" si="102"/>
        <v>396.8315876963448</v>
      </c>
      <c r="AJ219" s="20">
        <f t="shared" si="103"/>
        <v>1974.1070968475901</v>
      </c>
      <c r="AK219" s="98">
        <f t="shared" si="109"/>
        <v>0</v>
      </c>
      <c r="AL219" s="98">
        <f t="shared" si="110"/>
        <v>0</v>
      </c>
      <c r="AM219" s="98">
        <f t="shared" si="111"/>
        <v>0</v>
      </c>
      <c r="AN219" s="98">
        <f t="shared" si="112"/>
        <v>0</v>
      </c>
      <c r="AO219" s="98">
        <f t="shared" si="113"/>
        <v>0</v>
      </c>
      <c r="AP219" s="15">
        <f t="shared" si="104"/>
        <v>0</v>
      </c>
      <c r="AQ219" s="99">
        <v>0</v>
      </c>
      <c r="AR219" s="98">
        <v>0</v>
      </c>
      <c r="AS219" s="98">
        <v>0</v>
      </c>
      <c r="AT219" s="98">
        <v>0</v>
      </c>
      <c r="AU219" s="98">
        <v>0</v>
      </c>
      <c r="AV219" s="15">
        <f t="shared" si="105"/>
        <v>0</v>
      </c>
      <c r="AW219" s="16">
        <v>337.96534656746906</v>
      </c>
      <c r="AX219" s="17">
        <v>278.12997495454118</v>
      </c>
      <c r="AY219" s="17">
        <v>550.8359456400002</v>
      </c>
      <c r="AZ219" s="17">
        <v>302.56163000000038</v>
      </c>
      <c r="BA219" s="17">
        <v>360.79700000000003</v>
      </c>
      <c r="BB219" s="15">
        <f t="shared" si="106"/>
        <v>1830.2898971620109</v>
      </c>
      <c r="BC219" s="16">
        <v>316.77300773874458</v>
      </c>
      <c r="BD219" s="17">
        <v>316.7147721925744</v>
      </c>
      <c r="BE219" s="17">
        <v>316.71044674299196</v>
      </c>
      <c r="BF219" s="17">
        <v>316.71066231826734</v>
      </c>
      <c r="BG219" s="17">
        <v>316.71543833432264</v>
      </c>
      <c r="BH219" s="15">
        <f t="shared" si="107"/>
        <v>1583.624327326901</v>
      </c>
      <c r="BI219" s="16">
        <v>0</v>
      </c>
      <c r="BJ219" s="17">
        <v>90.101924987796622</v>
      </c>
      <c r="BK219" s="17">
        <v>558.19059310585453</v>
      </c>
      <c r="BL219" s="17">
        <v>0</v>
      </c>
      <c r="BM219" s="17">
        <v>233.25654710749146</v>
      </c>
      <c r="BN219" s="15">
        <f t="shared" si="108"/>
        <v>881.54906520114253</v>
      </c>
    </row>
    <row r="220" spans="1:66" x14ac:dyDescent="0.2">
      <c r="A220" s="14" t="s">
        <v>621</v>
      </c>
      <c r="B220" s="14" t="s">
        <v>1069</v>
      </c>
      <c r="C220" s="67" t="s">
        <v>126</v>
      </c>
      <c r="D220" s="14" t="s">
        <v>122</v>
      </c>
      <c r="E220" s="14" t="s">
        <v>102</v>
      </c>
      <c r="F220" s="14" t="s">
        <v>48</v>
      </c>
      <c r="G220" s="98">
        <f t="shared" si="89"/>
        <v>19.057533333333332</v>
      </c>
      <c r="H220" s="98">
        <f t="shared" si="90"/>
        <v>19.057533333333332</v>
      </c>
      <c r="I220" s="98">
        <f t="shared" si="91"/>
        <v>19.057533333333332</v>
      </c>
      <c r="J220" s="98">
        <f t="shared" si="92"/>
        <v>19.057533333333332</v>
      </c>
      <c r="K220" s="98">
        <f t="shared" si="93"/>
        <v>19.057533333333332</v>
      </c>
      <c r="L220" s="15">
        <f t="shared" si="94"/>
        <v>19.057533333333335</v>
      </c>
      <c r="M220" s="99">
        <v>15</v>
      </c>
      <c r="N220" s="98">
        <v>15</v>
      </c>
      <c r="O220" s="98">
        <v>15</v>
      </c>
      <c r="P220" s="98">
        <v>15</v>
      </c>
      <c r="Q220" s="98">
        <v>15</v>
      </c>
      <c r="R220" s="15">
        <f t="shared" si="95"/>
        <v>75</v>
      </c>
      <c r="S220" s="16">
        <v>285.863</v>
      </c>
      <c r="T220" s="17">
        <v>285.863</v>
      </c>
      <c r="U220" s="17">
        <v>285.863</v>
      </c>
      <c r="V220" s="17">
        <v>285.863</v>
      </c>
      <c r="W220" s="17">
        <v>285.863</v>
      </c>
      <c r="X220" s="15">
        <f t="shared" si="96"/>
        <v>1429.3150000000001</v>
      </c>
      <c r="Y220" s="18">
        <f>S220*('Labour cost esc'!J$12-1)</f>
        <v>1.4572816851056518</v>
      </c>
      <c r="Z220" s="19">
        <f>T220*('Labour cost esc'!K$12-1)</f>
        <v>2.1887060319045273</v>
      </c>
      <c r="AA220" s="19">
        <f>U220*('Labour cost esc'!L$12-1)</f>
        <v>2.9219923481124286</v>
      </c>
      <c r="AB220" s="19">
        <f>V220*('Labour cost esc'!M$12-1)</f>
        <v>3.6571453737002191</v>
      </c>
      <c r="AC220" s="19">
        <f>W220*('Labour cost esc'!N$12-1)</f>
        <v>4.3941698607051052</v>
      </c>
      <c r="AD220" s="15">
        <f t="shared" si="97"/>
        <v>14.619295299527932</v>
      </c>
      <c r="AE220" s="18">
        <f t="shared" si="98"/>
        <v>287.32028168510567</v>
      </c>
      <c r="AF220" s="19">
        <f t="shared" si="99"/>
        <v>288.05170603190453</v>
      </c>
      <c r="AG220" s="19">
        <f t="shared" si="100"/>
        <v>288.78499234811244</v>
      </c>
      <c r="AH220" s="19">
        <f t="shared" si="101"/>
        <v>289.52014537370025</v>
      </c>
      <c r="AI220" s="19">
        <f t="shared" si="102"/>
        <v>290.25716986070512</v>
      </c>
      <c r="AJ220" s="20">
        <f t="shared" si="103"/>
        <v>1443.9342952995278</v>
      </c>
      <c r="AK220" s="98">
        <f t="shared" si="109"/>
        <v>0</v>
      </c>
      <c r="AL220" s="98">
        <f t="shared" si="110"/>
        <v>0</v>
      </c>
      <c r="AM220" s="98">
        <f t="shared" si="111"/>
        <v>0</v>
      </c>
      <c r="AN220" s="98">
        <f t="shared" si="112"/>
        <v>0</v>
      </c>
      <c r="AO220" s="98">
        <f t="shared" si="113"/>
        <v>0</v>
      </c>
      <c r="AP220" s="15">
        <f t="shared" si="104"/>
        <v>0</v>
      </c>
      <c r="AQ220" s="99">
        <v>0</v>
      </c>
      <c r="AR220" s="98">
        <v>0</v>
      </c>
      <c r="AS220" s="98">
        <v>0</v>
      </c>
      <c r="AT220" s="98">
        <v>0</v>
      </c>
      <c r="AU220" s="98">
        <v>0</v>
      </c>
      <c r="AV220" s="15">
        <f t="shared" si="105"/>
        <v>0</v>
      </c>
      <c r="AW220" s="16">
        <v>181.23517762872217</v>
      </c>
      <c r="AX220" s="17">
        <v>102.0822967705046</v>
      </c>
      <c r="AY220" s="17">
        <v>264.59989038000003</v>
      </c>
      <c r="AZ220" s="17">
        <v>229.31345999999991</v>
      </c>
      <c r="BA220" s="17">
        <v>332.86500000000001</v>
      </c>
      <c r="BB220" s="15">
        <f t="shared" si="106"/>
        <v>1110.0958247792266</v>
      </c>
      <c r="BC220" s="16">
        <v>292.40585329730266</v>
      </c>
      <c r="BD220" s="17">
        <v>292.3520974085302</v>
      </c>
      <c r="BE220" s="17">
        <v>292.34810468583868</v>
      </c>
      <c r="BF220" s="17">
        <v>292.34830367840061</v>
      </c>
      <c r="BG220" s="17">
        <v>292.35271230860542</v>
      </c>
      <c r="BH220" s="15">
        <f t="shared" si="107"/>
        <v>1461.8070713786778</v>
      </c>
      <c r="BI220" s="16">
        <v>0</v>
      </c>
      <c r="BJ220" s="17">
        <v>0</v>
      </c>
      <c r="BK220" s="17">
        <v>0</v>
      </c>
      <c r="BL220" s="17">
        <v>0</v>
      </c>
      <c r="BM220" s="17">
        <v>468.39921613771321</v>
      </c>
      <c r="BN220" s="15">
        <f t="shared" si="108"/>
        <v>468.39921613771321</v>
      </c>
    </row>
    <row r="221" spans="1:66" x14ac:dyDescent="0.2">
      <c r="A221" s="14" t="s">
        <v>622</v>
      </c>
      <c r="B221" s="14" t="s">
        <v>1069</v>
      </c>
      <c r="C221" s="67" t="s">
        <v>127</v>
      </c>
      <c r="D221" s="14" t="s">
        <v>122</v>
      </c>
      <c r="E221" s="14" t="s">
        <v>102</v>
      </c>
      <c r="F221" s="14" t="s">
        <v>32</v>
      </c>
      <c r="G221" s="98">
        <f t="shared" si="89"/>
        <v>36.233333333333334</v>
      </c>
      <c r="H221" s="98">
        <f t="shared" si="90"/>
        <v>39.85</v>
      </c>
      <c r="I221" s="98">
        <f t="shared" si="91"/>
        <v>42.266666666666666</v>
      </c>
      <c r="J221" s="98">
        <f t="shared" si="92"/>
        <v>41.1</v>
      </c>
      <c r="K221" s="98">
        <f t="shared" si="93"/>
        <v>36.233333333333334</v>
      </c>
      <c r="L221" s="15">
        <f t="shared" si="94"/>
        <v>39.053333333333335</v>
      </c>
      <c r="M221" s="99">
        <v>3</v>
      </c>
      <c r="N221" s="98">
        <v>4</v>
      </c>
      <c r="O221" s="98">
        <v>3</v>
      </c>
      <c r="P221" s="98">
        <v>2</v>
      </c>
      <c r="Q221" s="98">
        <v>3</v>
      </c>
      <c r="R221" s="15">
        <f t="shared" si="95"/>
        <v>15</v>
      </c>
      <c r="S221" s="16">
        <v>108.7</v>
      </c>
      <c r="T221" s="17">
        <v>159.4</v>
      </c>
      <c r="U221" s="17">
        <v>126.8</v>
      </c>
      <c r="V221" s="17">
        <v>82.2</v>
      </c>
      <c r="W221" s="17">
        <v>108.7</v>
      </c>
      <c r="X221" s="15">
        <f t="shared" si="96"/>
        <v>585.80000000000007</v>
      </c>
      <c r="Y221" s="18">
        <f>S221*('Labour cost esc'!J$12-1)</f>
        <v>0.55413439014837296</v>
      </c>
      <c r="Z221" s="19">
        <f>T221*('Labour cost esc'!K$12-1)</f>
        <v>1.2204438541734384</v>
      </c>
      <c r="AA221" s="19">
        <f>U221*('Labour cost esc'!L$12-1)</f>
        <v>1.2961055811373139</v>
      </c>
      <c r="AB221" s="19">
        <f>V221*('Labour cost esc'!M$12-1)</f>
        <v>1.0516133592600583</v>
      </c>
      <c r="AC221" s="19">
        <f>W221*('Labour cost esc'!N$12-1)</f>
        <v>1.6708922241026121</v>
      </c>
      <c r="AD221" s="15">
        <f t="shared" si="97"/>
        <v>5.7931894088217959</v>
      </c>
      <c r="AE221" s="18">
        <f t="shared" si="98"/>
        <v>109.25413439014838</v>
      </c>
      <c r="AF221" s="19">
        <f t="shared" si="99"/>
        <v>160.62044385417343</v>
      </c>
      <c r="AG221" s="19">
        <f t="shared" si="100"/>
        <v>128.09610558113732</v>
      </c>
      <c r="AH221" s="19">
        <f t="shared" si="101"/>
        <v>83.251613359260062</v>
      </c>
      <c r="AI221" s="19">
        <f t="shared" si="102"/>
        <v>110.37089222410262</v>
      </c>
      <c r="AJ221" s="20">
        <f t="shared" si="103"/>
        <v>591.59318940882179</v>
      </c>
      <c r="AK221" s="98">
        <f t="shared" si="109"/>
        <v>0</v>
      </c>
      <c r="AL221" s="98">
        <f t="shared" si="110"/>
        <v>0</v>
      </c>
      <c r="AM221" s="98">
        <f t="shared" si="111"/>
        <v>0</v>
      </c>
      <c r="AN221" s="98">
        <f t="shared" si="112"/>
        <v>0</v>
      </c>
      <c r="AO221" s="98">
        <f t="shared" si="113"/>
        <v>0</v>
      </c>
      <c r="AP221" s="15">
        <f t="shared" si="104"/>
        <v>0</v>
      </c>
      <c r="AQ221" s="99">
        <v>0</v>
      </c>
      <c r="AR221" s="98">
        <v>0</v>
      </c>
      <c r="AS221" s="98">
        <v>0</v>
      </c>
      <c r="AT221" s="98">
        <v>0</v>
      </c>
      <c r="AU221" s="98">
        <v>0</v>
      </c>
      <c r="AV221" s="15">
        <f t="shared" si="105"/>
        <v>0</v>
      </c>
      <c r="AW221" s="16">
        <v>0</v>
      </c>
      <c r="AX221" s="17">
        <v>0</v>
      </c>
      <c r="AY221" s="17">
        <v>0</v>
      </c>
      <c r="AZ221" s="17">
        <v>0</v>
      </c>
      <c r="BA221" s="17">
        <v>0</v>
      </c>
      <c r="BB221" s="15">
        <f t="shared" si="106"/>
        <v>0</v>
      </c>
      <c r="BC221" s="16">
        <v>0</v>
      </c>
      <c r="BD221" s="17">
        <v>0</v>
      </c>
      <c r="BE221" s="17">
        <v>0</v>
      </c>
      <c r="BF221" s="17">
        <v>0</v>
      </c>
      <c r="BG221" s="17">
        <v>0</v>
      </c>
      <c r="BH221" s="15">
        <f t="shared" si="107"/>
        <v>0</v>
      </c>
      <c r="BI221" s="16">
        <v>0</v>
      </c>
      <c r="BJ221" s="17">
        <v>0</v>
      </c>
      <c r="BK221" s="17">
        <v>0</v>
      </c>
      <c r="BL221" s="17">
        <v>0</v>
      </c>
      <c r="BM221" s="17">
        <v>0</v>
      </c>
      <c r="BN221" s="15">
        <f t="shared" si="108"/>
        <v>0</v>
      </c>
    </row>
    <row r="222" spans="1:66" x14ac:dyDescent="0.2">
      <c r="A222" s="14" t="s">
        <v>623</v>
      </c>
      <c r="B222" s="14" t="s">
        <v>1069</v>
      </c>
      <c r="C222" s="67" t="s">
        <v>128</v>
      </c>
      <c r="D222" s="14" t="s">
        <v>122</v>
      </c>
      <c r="E222" s="14" t="s">
        <v>102</v>
      </c>
      <c r="F222" s="14" t="s">
        <v>32</v>
      </c>
      <c r="G222" s="98">
        <f t="shared" si="89"/>
        <v>1.7628571428571429</v>
      </c>
      <c r="H222" s="98">
        <f t="shared" si="90"/>
        <v>3.8600000000000003</v>
      </c>
      <c r="I222" s="98">
        <f t="shared" si="91"/>
        <v>2.9733333333333336</v>
      </c>
      <c r="J222" s="98">
        <f t="shared" si="92"/>
        <v>0</v>
      </c>
      <c r="K222" s="98">
        <f t="shared" si="93"/>
        <v>1.7628571428571429</v>
      </c>
      <c r="L222" s="15">
        <f t="shared" si="94"/>
        <v>2.1747368421052635</v>
      </c>
      <c r="M222" s="99">
        <v>35</v>
      </c>
      <c r="N222" s="98">
        <v>10</v>
      </c>
      <c r="O222" s="98">
        <v>15</v>
      </c>
      <c r="P222" s="98">
        <v>0</v>
      </c>
      <c r="Q222" s="98">
        <v>35</v>
      </c>
      <c r="R222" s="15">
        <f t="shared" si="95"/>
        <v>95</v>
      </c>
      <c r="S222" s="16">
        <v>61.7</v>
      </c>
      <c r="T222" s="17">
        <v>38.6</v>
      </c>
      <c r="U222" s="17">
        <v>44.6</v>
      </c>
      <c r="V222" s="17">
        <v>0</v>
      </c>
      <c r="W222" s="17">
        <v>61.7</v>
      </c>
      <c r="X222" s="15">
        <f t="shared" si="96"/>
        <v>206.60000000000002</v>
      </c>
      <c r="Y222" s="18">
        <f>S222*('Labour cost esc'!J$12-1)</f>
        <v>0.31453626377327154</v>
      </c>
      <c r="Z222" s="19">
        <f>T222*('Labour cost esc'!K$12-1)</f>
        <v>0.29554035615492297</v>
      </c>
      <c r="AA222" s="19">
        <f>U222*('Labour cost esc'!L$12-1)</f>
        <v>0.45588571702463881</v>
      </c>
      <c r="AB222" s="19">
        <f>V222*('Labour cost esc'!M$12-1)</f>
        <v>0</v>
      </c>
      <c r="AC222" s="19">
        <f>W222*('Labour cost esc'!N$12-1)</f>
        <v>0.94842732499660687</v>
      </c>
      <c r="AD222" s="15">
        <f t="shared" si="97"/>
        <v>2.0143896619494401</v>
      </c>
      <c r="AE222" s="18">
        <f t="shared" si="98"/>
        <v>62.014536263773273</v>
      </c>
      <c r="AF222" s="19">
        <f t="shared" si="99"/>
        <v>38.895540356154925</v>
      </c>
      <c r="AG222" s="19">
        <f t="shared" si="100"/>
        <v>45.055885717024637</v>
      </c>
      <c r="AH222" s="19">
        <f t="shared" si="101"/>
        <v>0</v>
      </c>
      <c r="AI222" s="19">
        <f t="shared" si="102"/>
        <v>62.648427324996611</v>
      </c>
      <c r="AJ222" s="20">
        <f t="shared" si="103"/>
        <v>208.61438966194945</v>
      </c>
      <c r="AK222" s="98">
        <f t="shared" si="109"/>
        <v>0</v>
      </c>
      <c r="AL222" s="98">
        <f t="shared" si="110"/>
        <v>0</v>
      </c>
      <c r="AM222" s="98">
        <f t="shared" si="111"/>
        <v>0</v>
      </c>
      <c r="AN222" s="98">
        <f t="shared" si="112"/>
        <v>0</v>
      </c>
      <c r="AO222" s="98">
        <f t="shared" si="113"/>
        <v>0</v>
      </c>
      <c r="AP222" s="15">
        <f t="shared" si="104"/>
        <v>0</v>
      </c>
      <c r="AQ222" s="99">
        <v>0</v>
      </c>
      <c r="AR222" s="98">
        <v>0</v>
      </c>
      <c r="AS222" s="98">
        <v>0</v>
      </c>
      <c r="AT222" s="98">
        <v>0</v>
      </c>
      <c r="AU222" s="98">
        <v>0</v>
      </c>
      <c r="AV222" s="15">
        <f t="shared" si="105"/>
        <v>0</v>
      </c>
      <c r="AW222" s="16">
        <v>0</v>
      </c>
      <c r="AX222" s="17">
        <v>0</v>
      </c>
      <c r="AY222" s="17">
        <v>0</v>
      </c>
      <c r="AZ222" s="17">
        <v>0</v>
      </c>
      <c r="BA222" s="17">
        <v>0</v>
      </c>
      <c r="BB222" s="15">
        <f t="shared" si="106"/>
        <v>0</v>
      </c>
      <c r="BC222" s="16">
        <v>0</v>
      </c>
      <c r="BD222" s="17">
        <v>0</v>
      </c>
      <c r="BE222" s="17">
        <v>0</v>
      </c>
      <c r="BF222" s="17">
        <v>0</v>
      </c>
      <c r="BG222" s="17">
        <v>0</v>
      </c>
      <c r="BH222" s="15">
        <f t="shared" si="107"/>
        <v>0</v>
      </c>
      <c r="BI222" s="16">
        <v>0</v>
      </c>
      <c r="BJ222" s="17">
        <v>0</v>
      </c>
      <c r="BK222" s="17">
        <v>0</v>
      </c>
      <c r="BL222" s="17">
        <v>0</v>
      </c>
      <c r="BM222" s="17">
        <v>0</v>
      </c>
      <c r="BN222" s="15">
        <f t="shared" si="108"/>
        <v>0</v>
      </c>
    </row>
    <row r="223" spans="1:66" x14ac:dyDescent="0.2">
      <c r="A223" s="14" t="s">
        <v>624</v>
      </c>
      <c r="B223" s="14" t="s">
        <v>1069</v>
      </c>
      <c r="C223" s="67" t="s">
        <v>129</v>
      </c>
      <c r="D223" s="14" t="s">
        <v>122</v>
      </c>
      <c r="E223" s="14" t="s">
        <v>102</v>
      </c>
      <c r="F223" s="14" t="s">
        <v>32</v>
      </c>
      <c r="G223" s="98">
        <f t="shared" si="89"/>
        <v>0</v>
      </c>
      <c r="H223" s="98">
        <f t="shared" si="90"/>
        <v>0</v>
      </c>
      <c r="I223" s="98">
        <f t="shared" si="91"/>
        <v>0</v>
      </c>
      <c r="J223" s="98">
        <f t="shared" si="92"/>
        <v>0</v>
      </c>
      <c r="K223" s="98">
        <f t="shared" si="93"/>
        <v>0</v>
      </c>
      <c r="L223" s="15">
        <f t="shared" si="94"/>
        <v>0</v>
      </c>
      <c r="M223" s="99">
        <v>0</v>
      </c>
      <c r="N223" s="98">
        <v>0</v>
      </c>
      <c r="O223" s="98">
        <v>0</v>
      </c>
      <c r="P223" s="98">
        <v>0</v>
      </c>
      <c r="Q223" s="98">
        <v>0</v>
      </c>
      <c r="R223" s="15">
        <f t="shared" si="95"/>
        <v>0</v>
      </c>
      <c r="S223" s="16">
        <v>65</v>
      </c>
      <c r="T223" s="17">
        <v>30</v>
      </c>
      <c r="U223" s="17">
        <v>30</v>
      </c>
      <c r="V223" s="17">
        <v>30</v>
      </c>
      <c r="W223" s="17">
        <v>30</v>
      </c>
      <c r="X223" s="15">
        <f t="shared" si="96"/>
        <v>185</v>
      </c>
      <c r="Y223" s="18">
        <f>S223*('Labour cost esc'!J$12-1)</f>
        <v>0.33135911094428927</v>
      </c>
      <c r="Z223" s="19">
        <f>T223*('Labour cost esc'!K$12-1)</f>
        <v>0.229694577322479</v>
      </c>
      <c r="AA223" s="19">
        <f>U223*('Labour cost esc'!L$12-1)</f>
        <v>0.30664958544258214</v>
      </c>
      <c r="AB223" s="19">
        <f>V223*('Labour cost esc'!M$12-1)</f>
        <v>0.38380049608031319</v>
      </c>
      <c r="AC223" s="19">
        <f>W223*('Labour cost esc'!N$12-1)</f>
        <v>0.46114780794000332</v>
      </c>
      <c r="AD223" s="15">
        <f t="shared" si="97"/>
        <v>1.7126515777296669</v>
      </c>
      <c r="AE223" s="18">
        <f t="shared" si="98"/>
        <v>65.331359110944291</v>
      </c>
      <c r="AF223" s="19">
        <f t="shared" si="99"/>
        <v>30.22969457732248</v>
      </c>
      <c r="AG223" s="19">
        <f t="shared" si="100"/>
        <v>30.306649585442582</v>
      </c>
      <c r="AH223" s="19">
        <f t="shared" si="101"/>
        <v>30.383800496080312</v>
      </c>
      <c r="AI223" s="19">
        <f t="shared" si="102"/>
        <v>30.461147807940002</v>
      </c>
      <c r="AJ223" s="20">
        <f t="shared" si="103"/>
        <v>186.71265157772967</v>
      </c>
      <c r="AK223" s="98">
        <f t="shared" si="109"/>
        <v>0</v>
      </c>
      <c r="AL223" s="98">
        <f t="shared" si="110"/>
        <v>0</v>
      </c>
      <c r="AM223" s="98">
        <f t="shared" si="111"/>
        <v>0</v>
      </c>
      <c r="AN223" s="98">
        <f t="shared" si="112"/>
        <v>0</v>
      </c>
      <c r="AO223" s="98">
        <f t="shared" si="113"/>
        <v>0</v>
      </c>
      <c r="AP223" s="15">
        <f t="shared" si="104"/>
        <v>0</v>
      </c>
      <c r="AQ223" s="99">
        <v>0</v>
      </c>
      <c r="AR223" s="98">
        <v>0</v>
      </c>
      <c r="AS223" s="98">
        <v>0</v>
      </c>
      <c r="AT223" s="98">
        <v>0</v>
      </c>
      <c r="AU223" s="98">
        <v>0</v>
      </c>
      <c r="AV223" s="15">
        <f t="shared" si="105"/>
        <v>0</v>
      </c>
      <c r="AW223" s="16">
        <v>0</v>
      </c>
      <c r="AX223" s="17">
        <v>0</v>
      </c>
      <c r="AY223" s="17">
        <v>0</v>
      </c>
      <c r="AZ223" s="17">
        <v>0</v>
      </c>
      <c r="BA223" s="17">
        <v>0</v>
      </c>
      <c r="BB223" s="15">
        <f t="shared" si="106"/>
        <v>0</v>
      </c>
      <c r="BC223" s="16">
        <v>0</v>
      </c>
      <c r="BD223" s="17">
        <v>0</v>
      </c>
      <c r="BE223" s="17">
        <v>0</v>
      </c>
      <c r="BF223" s="17">
        <v>0</v>
      </c>
      <c r="BG223" s="17">
        <v>0</v>
      </c>
      <c r="BH223" s="15">
        <f t="shared" si="107"/>
        <v>0</v>
      </c>
      <c r="BI223" s="16">
        <v>0</v>
      </c>
      <c r="BJ223" s="17">
        <v>0</v>
      </c>
      <c r="BK223" s="17">
        <v>0</v>
      </c>
      <c r="BL223" s="17">
        <v>0</v>
      </c>
      <c r="BM223" s="17">
        <v>0</v>
      </c>
      <c r="BN223" s="15">
        <f t="shared" si="108"/>
        <v>0</v>
      </c>
    </row>
    <row r="224" spans="1:66" x14ac:dyDescent="0.2">
      <c r="A224" s="14" t="s">
        <v>625</v>
      </c>
      <c r="B224" s="14" t="s">
        <v>1069</v>
      </c>
      <c r="C224" s="67" t="s">
        <v>130</v>
      </c>
      <c r="D224" s="14" t="s">
        <v>131</v>
      </c>
      <c r="E224" s="14" t="s">
        <v>102</v>
      </c>
      <c r="F224" s="14" t="s">
        <v>37</v>
      </c>
      <c r="G224" s="98">
        <f t="shared" si="89"/>
        <v>0</v>
      </c>
      <c r="H224" s="98">
        <f t="shared" si="90"/>
        <v>0</v>
      </c>
      <c r="I224" s="98">
        <f t="shared" si="91"/>
        <v>0</v>
      </c>
      <c r="J224" s="98">
        <f t="shared" si="92"/>
        <v>0</v>
      </c>
      <c r="K224" s="98">
        <f t="shared" si="93"/>
        <v>0</v>
      </c>
      <c r="L224" s="15">
        <f t="shared" si="94"/>
        <v>0</v>
      </c>
      <c r="M224" s="99">
        <v>0</v>
      </c>
      <c r="N224" s="98">
        <v>0</v>
      </c>
      <c r="O224" s="98">
        <v>0</v>
      </c>
      <c r="P224" s="98">
        <v>0</v>
      </c>
      <c r="Q224" s="98">
        <v>0</v>
      </c>
      <c r="R224" s="15">
        <f t="shared" si="95"/>
        <v>0</v>
      </c>
      <c r="S224" s="16">
        <v>200</v>
      </c>
      <c r="T224" s="17">
        <v>200</v>
      </c>
      <c r="U224" s="17">
        <v>200</v>
      </c>
      <c r="V224" s="17">
        <v>200</v>
      </c>
      <c r="W224" s="17">
        <v>200</v>
      </c>
      <c r="X224" s="15">
        <f t="shared" si="96"/>
        <v>1000</v>
      </c>
      <c r="Y224" s="18">
        <f>S224*('Labour cost esc'!J$12-1)</f>
        <v>1.0195664952131978</v>
      </c>
      <c r="Z224" s="19">
        <f>T224*('Labour cost esc'!K$12-1)</f>
        <v>1.53129718214986</v>
      </c>
      <c r="AA224" s="19">
        <f>U224*('Labour cost esc'!L$12-1)</f>
        <v>2.0443305696172143</v>
      </c>
      <c r="AB224" s="19">
        <f>V224*('Labour cost esc'!M$12-1)</f>
        <v>2.5586699738687546</v>
      </c>
      <c r="AC224" s="19">
        <f>W224*('Labour cost esc'!N$12-1)</f>
        <v>3.0743187196000221</v>
      </c>
      <c r="AD224" s="15">
        <f t="shared" si="97"/>
        <v>10.228182940449049</v>
      </c>
      <c r="AE224" s="18">
        <f t="shared" si="98"/>
        <v>201.01956649521321</v>
      </c>
      <c r="AF224" s="19">
        <f t="shared" si="99"/>
        <v>201.53129718214987</v>
      </c>
      <c r="AG224" s="19">
        <f t="shared" si="100"/>
        <v>202.04433056961722</v>
      </c>
      <c r="AH224" s="19">
        <f t="shared" si="101"/>
        <v>202.55866997386875</v>
      </c>
      <c r="AI224" s="19">
        <f t="shared" si="102"/>
        <v>203.07431871960003</v>
      </c>
      <c r="AJ224" s="20">
        <f t="shared" si="103"/>
        <v>1010.2281829404491</v>
      </c>
      <c r="AK224" s="98">
        <f t="shared" si="109"/>
        <v>0</v>
      </c>
      <c r="AL224" s="98">
        <f t="shared" si="110"/>
        <v>0</v>
      </c>
      <c r="AM224" s="98">
        <f t="shared" si="111"/>
        <v>0</v>
      </c>
      <c r="AN224" s="98">
        <f t="shared" si="112"/>
        <v>0</v>
      </c>
      <c r="AO224" s="98">
        <f t="shared" si="113"/>
        <v>0</v>
      </c>
      <c r="AP224" s="15">
        <f t="shared" si="104"/>
        <v>0</v>
      </c>
      <c r="AQ224" s="99">
        <v>0</v>
      </c>
      <c r="AR224" s="98">
        <v>0</v>
      </c>
      <c r="AS224" s="98">
        <v>0</v>
      </c>
      <c r="AT224" s="98">
        <v>0</v>
      </c>
      <c r="AU224" s="98">
        <v>0</v>
      </c>
      <c r="AV224" s="15">
        <f t="shared" si="105"/>
        <v>0</v>
      </c>
      <c r="AW224" s="16">
        <v>105.36434592143453</v>
      </c>
      <c r="AX224" s="17">
        <v>161.86883025385319</v>
      </c>
      <c r="AY224" s="17">
        <v>91.745258580000026</v>
      </c>
      <c r="AZ224" s="17">
        <v>241.13541000000006</v>
      </c>
      <c r="BA224" s="17">
        <v>458.56200000000001</v>
      </c>
      <c r="BB224" s="15">
        <f t="shared" si="106"/>
        <v>1058.6758447552879</v>
      </c>
      <c r="BC224" s="16">
        <v>402.05804828379121</v>
      </c>
      <c r="BD224" s="17">
        <v>401.98413393672905</v>
      </c>
      <c r="BE224" s="17">
        <v>401.97864394302826</v>
      </c>
      <c r="BF224" s="17">
        <v>401.97891755780091</v>
      </c>
      <c r="BG224" s="17">
        <v>401.98497942433261</v>
      </c>
      <c r="BH224" s="15">
        <f t="shared" si="107"/>
        <v>2009.984723145682</v>
      </c>
      <c r="BI224" s="16">
        <v>414.58239532620001</v>
      </c>
      <c r="BJ224" s="17">
        <v>382.42845803898314</v>
      </c>
      <c r="BK224" s="17">
        <v>67.284388236809832</v>
      </c>
      <c r="BL224" s="17">
        <v>811.10459170363151</v>
      </c>
      <c r="BM224" s="17">
        <v>299.62180531750852</v>
      </c>
      <c r="BN224" s="15">
        <f t="shared" si="108"/>
        <v>1975.021638623133</v>
      </c>
    </row>
    <row r="225" spans="1:66" x14ac:dyDescent="0.2">
      <c r="A225" s="14" t="s">
        <v>626</v>
      </c>
      <c r="B225" s="14" t="s">
        <v>1069</v>
      </c>
      <c r="C225" s="67" t="s">
        <v>132</v>
      </c>
      <c r="D225" s="14" t="s">
        <v>131</v>
      </c>
      <c r="E225" s="14" t="s">
        <v>102</v>
      </c>
      <c r="F225" s="14" t="s">
        <v>37</v>
      </c>
      <c r="G225" s="98">
        <f t="shared" si="89"/>
        <v>500</v>
      </c>
      <c r="H225" s="98">
        <f t="shared" si="90"/>
        <v>500</v>
      </c>
      <c r="I225" s="98">
        <f t="shared" si="91"/>
        <v>500</v>
      </c>
      <c r="J225" s="98">
        <f t="shared" si="92"/>
        <v>500</v>
      </c>
      <c r="K225" s="98">
        <f t="shared" si="93"/>
        <v>500</v>
      </c>
      <c r="L225" s="15">
        <f t="shared" si="94"/>
        <v>500</v>
      </c>
      <c r="M225" s="99">
        <v>1</v>
      </c>
      <c r="N225" s="98">
        <v>1</v>
      </c>
      <c r="O225" s="98">
        <v>1</v>
      </c>
      <c r="P225" s="98">
        <v>1</v>
      </c>
      <c r="Q225" s="98">
        <v>1</v>
      </c>
      <c r="R225" s="15">
        <f t="shared" si="95"/>
        <v>5</v>
      </c>
      <c r="S225" s="16">
        <v>500</v>
      </c>
      <c r="T225" s="17">
        <v>500</v>
      </c>
      <c r="U225" s="17">
        <v>500</v>
      </c>
      <c r="V225" s="17">
        <v>500</v>
      </c>
      <c r="W225" s="17">
        <v>500</v>
      </c>
      <c r="X225" s="15">
        <f t="shared" si="96"/>
        <v>2500</v>
      </c>
      <c r="Y225" s="18">
        <f>S225*('Labour cost esc'!J$12-1)</f>
        <v>2.5489162380329944</v>
      </c>
      <c r="Z225" s="19">
        <f>T225*('Labour cost esc'!K$12-1)</f>
        <v>3.82824295537465</v>
      </c>
      <c r="AA225" s="19">
        <f>U225*('Labour cost esc'!L$12-1)</f>
        <v>5.1108264240430357</v>
      </c>
      <c r="AB225" s="19">
        <f>V225*('Labour cost esc'!M$12-1)</f>
        <v>6.3966749346718865</v>
      </c>
      <c r="AC225" s="19">
        <f>W225*('Labour cost esc'!N$12-1)</f>
        <v>7.6857967990000553</v>
      </c>
      <c r="AD225" s="15">
        <f t="shared" si="97"/>
        <v>25.57045735112262</v>
      </c>
      <c r="AE225" s="18">
        <f t="shared" si="98"/>
        <v>502.54891623803297</v>
      </c>
      <c r="AF225" s="19">
        <f t="shared" si="99"/>
        <v>503.82824295537466</v>
      </c>
      <c r="AG225" s="19">
        <f t="shared" si="100"/>
        <v>505.11082642404301</v>
      </c>
      <c r="AH225" s="19">
        <f t="shared" si="101"/>
        <v>506.39667493467186</v>
      </c>
      <c r="AI225" s="19">
        <f t="shared" si="102"/>
        <v>507.68579679900006</v>
      </c>
      <c r="AJ225" s="20">
        <f t="shared" si="103"/>
        <v>2525.5704573511225</v>
      </c>
      <c r="AK225" s="98">
        <f t="shared" si="109"/>
        <v>0</v>
      </c>
      <c r="AL225" s="98">
        <f t="shared" si="110"/>
        <v>0</v>
      </c>
      <c r="AM225" s="98">
        <f t="shared" si="111"/>
        <v>0</v>
      </c>
      <c r="AN225" s="98">
        <f t="shared" si="112"/>
        <v>0</v>
      </c>
      <c r="AO225" s="98">
        <f t="shared" si="113"/>
        <v>0</v>
      </c>
      <c r="AP225" s="15">
        <f t="shared" si="104"/>
        <v>0</v>
      </c>
      <c r="AQ225" s="99">
        <v>0</v>
      </c>
      <c r="AR225" s="98">
        <v>0</v>
      </c>
      <c r="AS225" s="98">
        <v>0</v>
      </c>
      <c r="AT225" s="98">
        <v>0</v>
      </c>
      <c r="AU225" s="98">
        <v>0</v>
      </c>
      <c r="AV225" s="15">
        <f t="shared" si="105"/>
        <v>0</v>
      </c>
      <c r="AW225" s="16">
        <v>202.97054160207745</v>
      </c>
      <c r="AX225" s="17">
        <v>331.21309766077974</v>
      </c>
      <c r="AY225" s="17">
        <v>456.3080211599999</v>
      </c>
      <c r="AZ225" s="17">
        <v>513.06802000000016</v>
      </c>
      <c r="BA225" s="17">
        <v>332.86500000000001</v>
      </c>
      <c r="BB225" s="15">
        <f t="shared" si="106"/>
        <v>1836.4246804228574</v>
      </c>
      <c r="BC225" s="16">
        <v>288.75078013108634</v>
      </c>
      <c r="BD225" s="17">
        <v>288.69769619092358</v>
      </c>
      <c r="BE225" s="17">
        <v>288.69375337726575</v>
      </c>
      <c r="BF225" s="17">
        <v>288.69394988242055</v>
      </c>
      <c r="BG225" s="17">
        <v>288.69830340474783</v>
      </c>
      <c r="BH225" s="15">
        <f t="shared" si="107"/>
        <v>1443.5344829864441</v>
      </c>
      <c r="BI225" s="16">
        <v>448.0298387679274</v>
      </c>
      <c r="BJ225" s="17">
        <v>245.29708716406785</v>
      </c>
      <c r="BK225" s="17">
        <v>242.24449255808935</v>
      </c>
      <c r="BL225" s="17">
        <v>247.17659314151462</v>
      </c>
      <c r="BM225" s="17">
        <v>180.74155551757681</v>
      </c>
      <c r="BN225" s="15">
        <f t="shared" si="108"/>
        <v>1363.4895671491761</v>
      </c>
    </row>
    <row r="226" spans="1:66" x14ac:dyDescent="0.2">
      <c r="A226" s="14" t="s">
        <v>627</v>
      </c>
      <c r="B226" s="14" t="s">
        <v>1069</v>
      </c>
      <c r="C226" s="67" t="s">
        <v>628</v>
      </c>
      <c r="D226" s="14" t="s">
        <v>131</v>
      </c>
      <c r="E226" s="14" t="s">
        <v>102</v>
      </c>
      <c r="F226" s="14" t="s">
        <v>629</v>
      </c>
      <c r="G226" s="98">
        <f t="shared" si="89"/>
        <v>0</v>
      </c>
      <c r="H226" s="98">
        <f t="shared" si="90"/>
        <v>0</v>
      </c>
      <c r="I226" s="98">
        <f t="shared" si="91"/>
        <v>0</v>
      </c>
      <c r="J226" s="98">
        <f t="shared" si="92"/>
        <v>0</v>
      </c>
      <c r="K226" s="98">
        <f t="shared" si="93"/>
        <v>0</v>
      </c>
      <c r="L226" s="15">
        <f t="shared" si="94"/>
        <v>0</v>
      </c>
      <c r="M226" s="99">
        <v>0</v>
      </c>
      <c r="N226" s="98">
        <v>0</v>
      </c>
      <c r="O226" s="98">
        <v>0</v>
      </c>
      <c r="P226" s="98">
        <v>0</v>
      </c>
      <c r="Q226" s="98">
        <v>0</v>
      </c>
      <c r="R226" s="15">
        <f t="shared" si="95"/>
        <v>0</v>
      </c>
      <c r="S226" s="16">
        <v>0</v>
      </c>
      <c r="T226" s="17">
        <v>0</v>
      </c>
      <c r="U226" s="17">
        <v>0</v>
      </c>
      <c r="V226" s="17">
        <v>0</v>
      </c>
      <c r="W226" s="17">
        <v>0</v>
      </c>
      <c r="X226" s="15">
        <f t="shared" si="96"/>
        <v>0</v>
      </c>
      <c r="Y226" s="18">
        <f>S226*('Labour cost esc'!J$12-1)</f>
        <v>0</v>
      </c>
      <c r="Z226" s="19">
        <f>T226*('Labour cost esc'!K$12-1)</f>
        <v>0</v>
      </c>
      <c r="AA226" s="19">
        <f>U226*('Labour cost esc'!L$12-1)</f>
        <v>0</v>
      </c>
      <c r="AB226" s="19">
        <f>V226*('Labour cost esc'!M$12-1)</f>
        <v>0</v>
      </c>
      <c r="AC226" s="19">
        <f>W226*('Labour cost esc'!N$12-1)</f>
        <v>0</v>
      </c>
      <c r="AD226" s="15">
        <f t="shared" si="97"/>
        <v>0</v>
      </c>
      <c r="AE226" s="18">
        <f t="shared" si="98"/>
        <v>0</v>
      </c>
      <c r="AF226" s="19">
        <f t="shared" si="99"/>
        <v>0</v>
      </c>
      <c r="AG226" s="19">
        <f t="shared" si="100"/>
        <v>0</v>
      </c>
      <c r="AH226" s="19">
        <f t="shared" si="101"/>
        <v>0</v>
      </c>
      <c r="AI226" s="19">
        <f t="shared" si="102"/>
        <v>0</v>
      </c>
      <c r="AJ226" s="20">
        <f t="shared" si="103"/>
        <v>0</v>
      </c>
      <c r="AK226" s="98">
        <f t="shared" si="109"/>
        <v>0</v>
      </c>
      <c r="AL226" s="98">
        <f t="shared" si="110"/>
        <v>0</v>
      </c>
      <c r="AM226" s="98">
        <f t="shared" si="111"/>
        <v>0</v>
      </c>
      <c r="AN226" s="98">
        <f t="shared" si="112"/>
        <v>0</v>
      </c>
      <c r="AO226" s="98">
        <f t="shared" si="113"/>
        <v>0</v>
      </c>
      <c r="AP226" s="15">
        <f t="shared" si="104"/>
        <v>0</v>
      </c>
      <c r="AQ226" s="99">
        <v>0</v>
      </c>
      <c r="AR226" s="98">
        <v>0</v>
      </c>
      <c r="AS226" s="98">
        <v>0</v>
      </c>
      <c r="AT226" s="98">
        <v>0</v>
      </c>
      <c r="AU226" s="98">
        <v>0</v>
      </c>
      <c r="AV226" s="15">
        <f t="shared" si="105"/>
        <v>0</v>
      </c>
      <c r="AW226" s="16">
        <v>0</v>
      </c>
      <c r="AX226" s="17">
        <v>0</v>
      </c>
      <c r="AY226" s="17">
        <v>0</v>
      </c>
      <c r="AZ226" s="17">
        <v>0</v>
      </c>
      <c r="BA226" s="17">
        <v>0</v>
      </c>
      <c r="BB226" s="15">
        <f t="shared" si="106"/>
        <v>0</v>
      </c>
      <c r="BC226" s="16">
        <v>0</v>
      </c>
      <c r="BD226" s="17">
        <v>0</v>
      </c>
      <c r="BE226" s="17">
        <v>0</v>
      </c>
      <c r="BF226" s="17">
        <v>0</v>
      </c>
      <c r="BG226" s="17">
        <v>0</v>
      </c>
      <c r="BH226" s="15">
        <f t="shared" si="107"/>
        <v>0</v>
      </c>
      <c r="BI226" s="16">
        <v>14.862510557509093</v>
      </c>
      <c r="BJ226" s="17">
        <v>0</v>
      </c>
      <c r="BK226" s="17">
        <v>0</v>
      </c>
      <c r="BL226" s="17">
        <v>0</v>
      </c>
      <c r="BM226" s="17">
        <v>0</v>
      </c>
      <c r="BN226" s="15">
        <f t="shared" si="108"/>
        <v>14.862510557509093</v>
      </c>
    </row>
    <row r="227" spans="1:66" x14ac:dyDescent="0.2">
      <c r="A227" s="14" t="s">
        <v>630</v>
      </c>
      <c r="B227" s="14" t="s">
        <v>1069</v>
      </c>
      <c r="C227" s="67" t="s">
        <v>631</v>
      </c>
      <c r="D227" s="14" t="s">
        <v>131</v>
      </c>
      <c r="E227" s="14" t="s">
        <v>102</v>
      </c>
      <c r="F227" s="14" t="s">
        <v>40</v>
      </c>
      <c r="G227" s="98">
        <f t="shared" si="89"/>
        <v>0</v>
      </c>
      <c r="H227" s="98">
        <f t="shared" si="90"/>
        <v>0</v>
      </c>
      <c r="I227" s="98">
        <f t="shared" si="91"/>
        <v>0</v>
      </c>
      <c r="J227" s="98">
        <f t="shared" si="92"/>
        <v>0</v>
      </c>
      <c r="K227" s="98">
        <f t="shared" si="93"/>
        <v>0</v>
      </c>
      <c r="L227" s="15">
        <f t="shared" si="94"/>
        <v>0</v>
      </c>
      <c r="M227" s="99">
        <v>0</v>
      </c>
      <c r="N227" s="98">
        <v>0</v>
      </c>
      <c r="O227" s="98">
        <v>0</v>
      </c>
      <c r="P227" s="98">
        <v>0</v>
      </c>
      <c r="Q227" s="98">
        <v>0</v>
      </c>
      <c r="R227" s="15">
        <f t="shared" si="95"/>
        <v>0</v>
      </c>
      <c r="S227" s="16">
        <v>0</v>
      </c>
      <c r="T227" s="17">
        <v>0</v>
      </c>
      <c r="U227" s="17">
        <v>0</v>
      </c>
      <c r="V227" s="17">
        <v>0</v>
      </c>
      <c r="W227" s="17">
        <v>0</v>
      </c>
      <c r="X227" s="15">
        <f t="shared" si="96"/>
        <v>0</v>
      </c>
      <c r="Y227" s="18">
        <f>S227*('Labour cost esc'!J$12-1)</f>
        <v>0</v>
      </c>
      <c r="Z227" s="19">
        <f>T227*('Labour cost esc'!K$12-1)</f>
        <v>0</v>
      </c>
      <c r="AA227" s="19">
        <f>U227*('Labour cost esc'!L$12-1)</f>
        <v>0</v>
      </c>
      <c r="AB227" s="19">
        <f>V227*('Labour cost esc'!M$12-1)</f>
        <v>0</v>
      </c>
      <c r="AC227" s="19">
        <f>W227*('Labour cost esc'!N$12-1)</f>
        <v>0</v>
      </c>
      <c r="AD227" s="15">
        <f t="shared" si="97"/>
        <v>0</v>
      </c>
      <c r="AE227" s="18">
        <f t="shared" si="98"/>
        <v>0</v>
      </c>
      <c r="AF227" s="19">
        <f t="shared" si="99"/>
        <v>0</v>
      </c>
      <c r="AG227" s="19">
        <f t="shared" si="100"/>
        <v>0</v>
      </c>
      <c r="AH227" s="19">
        <f t="shared" si="101"/>
        <v>0</v>
      </c>
      <c r="AI227" s="19">
        <f t="shared" si="102"/>
        <v>0</v>
      </c>
      <c r="AJ227" s="20">
        <f t="shared" si="103"/>
        <v>0</v>
      </c>
      <c r="AK227" s="98">
        <f t="shared" si="109"/>
        <v>0</v>
      </c>
      <c r="AL227" s="98">
        <f t="shared" si="110"/>
        <v>0</v>
      </c>
      <c r="AM227" s="98">
        <f t="shared" si="111"/>
        <v>0</v>
      </c>
      <c r="AN227" s="98">
        <f t="shared" si="112"/>
        <v>0</v>
      </c>
      <c r="AO227" s="98">
        <f t="shared" si="113"/>
        <v>0</v>
      </c>
      <c r="AP227" s="15">
        <f t="shared" si="104"/>
        <v>0</v>
      </c>
      <c r="AQ227" s="99">
        <v>0</v>
      </c>
      <c r="AR227" s="98">
        <v>0</v>
      </c>
      <c r="AS227" s="98">
        <v>0</v>
      </c>
      <c r="AT227" s="98">
        <v>0</v>
      </c>
      <c r="AU227" s="98">
        <v>0</v>
      </c>
      <c r="AV227" s="15">
        <f t="shared" si="105"/>
        <v>0</v>
      </c>
      <c r="AW227" s="16">
        <v>0</v>
      </c>
      <c r="AX227" s="17">
        <v>0</v>
      </c>
      <c r="AY227" s="17">
        <v>0</v>
      </c>
      <c r="AZ227" s="17">
        <v>0</v>
      </c>
      <c r="BA227" s="17">
        <v>0</v>
      </c>
      <c r="BB227" s="15">
        <f t="shared" si="106"/>
        <v>0</v>
      </c>
      <c r="BC227" s="16">
        <v>0</v>
      </c>
      <c r="BD227" s="17">
        <v>0</v>
      </c>
      <c r="BE227" s="17">
        <v>0</v>
      </c>
      <c r="BF227" s="17">
        <v>0</v>
      </c>
      <c r="BG227" s="17">
        <v>0</v>
      </c>
      <c r="BH227" s="15">
        <f t="shared" si="107"/>
        <v>0</v>
      </c>
      <c r="BI227" s="16">
        <v>43.09907305745454</v>
      </c>
      <c r="BJ227" s="17">
        <v>0</v>
      </c>
      <c r="BK227" s="17">
        <v>0</v>
      </c>
      <c r="BL227" s="17">
        <v>0</v>
      </c>
      <c r="BM227" s="17">
        <v>0</v>
      </c>
      <c r="BN227" s="15">
        <f t="shared" si="108"/>
        <v>43.09907305745454</v>
      </c>
    </row>
    <row r="228" spans="1:66" x14ac:dyDescent="0.2">
      <c r="A228" s="14" t="s">
        <v>632</v>
      </c>
      <c r="B228" s="14" t="s">
        <v>1069</v>
      </c>
      <c r="C228" s="67" t="s">
        <v>633</v>
      </c>
      <c r="D228" s="14" t="s">
        <v>131</v>
      </c>
      <c r="E228" s="14" t="s">
        <v>102</v>
      </c>
      <c r="F228" s="14" t="s">
        <v>37</v>
      </c>
      <c r="G228" s="98">
        <f t="shared" si="89"/>
        <v>0</v>
      </c>
      <c r="H228" s="98">
        <f t="shared" si="90"/>
        <v>0</v>
      </c>
      <c r="I228" s="98">
        <f t="shared" si="91"/>
        <v>0</v>
      </c>
      <c r="J228" s="98">
        <f t="shared" si="92"/>
        <v>0</v>
      </c>
      <c r="K228" s="98">
        <f t="shared" si="93"/>
        <v>0</v>
      </c>
      <c r="L228" s="15">
        <f t="shared" si="94"/>
        <v>0</v>
      </c>
      <c r="M228" s="99">
        <v>0</v>
      </c>
      <c r="N228" s="98">
        <v>0</v>
      </c>
      <c r="O228" s="98">
        <v>0</v>
      </c>
      <c r="P228" s="98">
        <v>0</v>
      </c>
      <c r="Q228" s="98">
        <v>0</v>
      </c>
      <c r="R228" s="15">
        <f t="shared" si="95"/>
        <v>0</v>
      </c>
      <c r="S228" s="16">
        <v>0</v>
      </c>
      <c r="T228" s="17">
        <v>0</v>
      </c>
      <c r="U228" s="17">
        <v>0</v>
      </c>
      <c r="V228" s="17">
        <v>0</v>
      </c>
      <c r="W228" s="17">
        <v>0</v>
      </c>
      <c r="X228" s="15">
        <f t="shared" si="96"/>
        <v>0</v>
      </c>
      <c r="Y228" s="18">
        <f>S228*('Labour cost esc'!J$12-1)</f>
        <v>0</v>
      </c>
      <c r="Z228" s="19">
        <f>T228*('Labour cost esc'!K$12-1)</f>
        <v>0</v>
      </c>
      <c r="AA228" s="19">
        <f>U228*('Labour cost esc'!L$12-1)</f>
        <v>0</v>
      </c>
      <c r="AB228" s="19">
        <f>V228*('Labour cost esc'!M$12-1)</f>
        <v>0</v>
      </c>
      <c r="AC228" s="19">
        <f>W228*('Labour cost esc'!N$12-1)</f>
        <v>0</v>
      </c>
      <c r="AD228" s="15">
        <f t="shared" si="97"/>
        <v>0</v>
      </c>
      <c r="AE228" s="18">
        <f t="shared" si="98"/>
        <v>0</v>
      </c>
      <c r="AF228" s="19">
        <f t="shared" si="99"/>
        <v>0</v>
      </c>
      <c r="AG228" s="19">
        <f t="shared" si="100"/>
        <v>0</v>
      </c>
      <c r="AH228" s="19">
        <f t="shared" si="101"/>
        <v>0</v>
      </c>
      <c r="AI228" s="19">
        <f t="shared" si="102"/>
        <v>0</v>
      </c>
      <c r="AJ228" s="20">
        <f t="shared" si="103"/>
        <v>0</v>
      </c>
      <c r="AK228" s="98">
        <f t="shared" si="109"/>
        <v>0</v>
      </c>
      <c r="AL228" s="98">
        <f t="shared" si="110"/>
        <v>0</v>
      </c>
      <c r="AM228" s="98">
        <f t="shared" si="111"/>
        <v>0</v>
      </c>
      <c r="AN228" s="98">
        <f t="shared" si="112"/>
        <v>0</v>
      </c>
      <c r="AO228" s="98">
        <f t="shared" si="113"/>
        <v>0</v>
      </c>
      <c r="AP228" s="15">
        <f t="shared" si="104"/>
        <v>0</v>
      </c>
      <c r="AQ228" s="99">
        <v>0</v>
      </c>
      <c r="AR228" s="98">
        <v>0</v>
      </c>
      <c r="AS228" s="98">
        <v>0</v>
      </c>
      <c r="AT228" s="98">
        <v>0</v>
      </c>
      <c r="AU228" s="98">
        <v>0</v>
      </c>
      <c r="AV228" s="15">
        <f t="shared" si="105"/>
        <v>0</v>
      </c>
      <c r="AW228" s="16">
        <v>0</v>
      </c>
      <c r="AX228" s="17">
        <v>0</v>
      </c>
      <c r="AY228" s="17">
        <v>0</v>
      </c>
      <c r="AZ228" s="17">
        <v>0</v>
      </c>
      <c r="BA228" s="17">
        <v>0</v>
      </c>
      <c r="BB228" s="15">
        <f t="shared" si="106"/>
        <v>0</v>
      </c>
      <c r="BC228" s="16">
        <v>0</v>
      </c>
      <c r="BD228" s="17">
        <v>0</v>
      </c>
      <c r="BE228" s="17">
        <v>0</v>
      </c>
      <c r="BF228" s="17">
        <v>0</v>
      </c>
      <c r="BG228" s="17">
        <v>0</v>
      </c>
      <c r="BH228" s="15">
        <f t="shared" si="107"/>
        <v>0</v>
      </c>
      <c r="BI228" s="16">
        <v>231.5593009703455</v>
      </c>
      <c r="BJ228" s="17">
        <v>88.072033164406804</v>
      </c>
      <c r="BK228" s="17">
        <v>0</v>
      </c>
      <c r="BL228" s="17">
        <v>0</v>
      </c>
      <c r="BM228" s="17">
        <v>0</v>
      </c>
      <c r="BN228" s="15">
        <f t="shared" si="108"/>
        <v>319.63133413475231</v>
      </c>
    </row>
    <row r="229" spans="1:66" x14ac:dyDescent="0.2">
      <c r="A229" s="14" t="s">
        <v>634</v>
      </c>
      <c r="B229" s="14" t="s">
        <v>1069</v>
      </c>
      <c r="C229" s="67" t="s">
        <v>635</v>
      </c>
      <c r="D229" s="14" t="s">
        <v>131</v>
      </c>
      <c r="E229" s="14" t="s">
        <v>102</v>
      </c>
      <c r="F229" s="14" t="s">
        <v>32</v>
      </c>
      <c r="G229" s="98">
        <f t="shared" si="89"/>
        <v>0</v>
      </c>
      <c r="H229" s="98">
        <f t="shared" si="90"/>
        <v>0</v>
      </c>
      <c r="I229" s="98">
        <f t="shared" si="91"/>
        <v>0</v>
      </c>
      <c r="J229" s="98">
        <f t="shared" si="92"/>
        <v>0</v>
      </c>
      <c r="K229" s="98">
        <f t="shared" si="93"/>
        <v>0</v>
      </c>
      <c r="L229" s="15">
        <f t="shared" si="94"/>
        <v>0</v>
      </c>
      <c r="M229" s="99">
        <v>0</v>
      </c>
      <c r="N229" s="98">
        <v>0</v>
      </c>
      <c r="O229" s="98">
        <v>0</v>
      </c>
      <c r="P229" s="98">
        <v>0</v>
      </c>
      <c r="Q229" s="98">
        <v>0</v>
      </c>
      <c r="R229" s="15">
        <f t="shared" si="95"/>
        <v>0</v>
      </c>
      <c r="S229" s="16">
        <v>0</v>
      </c>
      <c r="T229" s="17">
        <v>0</v>
      </c>
      <c r="U229" s="17">
        <v>0</v>
      </c>
      <c r="V229" s="17">
        <v>0</v>
      </c>
      <c r="W229" s="17">
        <v>0</v>
      </c>
      <c r="X229" s="15">
        <f t="shared" si="96"/>
        <v>0</v>
      </c>
      <c r="Y229" s="18">
        <f>S229*('Labour cost esc'!J$12-1)</f>
        <v>0</v>
      </c>
      <c r="Z229" s="19">
        <f>T229*('Labour cost esc'!K$12-1)</f>
        <v>0</v>
      </c>
      <c r="AA229" s="19">
        <f>U229*('Labour cost esc'!L$12-1)</f>
        <v>0</v>
      </c>
      <c r="AB229" s="19">
        <f>V229*('Labour cost esc'!M$12-1)</f>
        <v>0</v>
      </c>
      <c r="AC229" s="19">
        <f>W229*('Labour cost esc'!N$12-1)</f>
        <v>0</v>
      </c>
      <c r="AD229" s="15">
        <f t="shared" si="97"/>
        <v>0</v>
      </c>
      <c r="AE229" s="18">
        <f t="shared" si="98"/>
        <v>0</v>
      </c>
      <c r="AF229" s="19">
        <f t="shared" si="99"/>
        <v>0</v>
      </c>
      <c r="AG229" s="19">
        <f t="shared" si="100"/>
        <v>0</v>
      </c>
      <c r="AH229" s="19">
        <f t="shared" si="101"/>
        <v>0</v>
      </c>
      <c r="AI229" s="19">
        <f t="shared" si="102"/>
        <v>0</v>
      </c>
      <c r="AJ229" s="20">
        <f t="shared" si="103"/>
        <v>0</v>
      </c>
      <c r="AK229" s="98">
        <f t="shared" si="109"/>
        <v>0</v>
      </c>
      <c r="AL229" s="98">
        <f t="shared" si="110"/>
        <v>0</v>
      </c>
      <c r="AM229" s="98">
        <f t="shared" si="111"/>
        <v>0</v>
      </c>
      <c r="AN229" s="98">
        <f t="shared" si="112"/>
        <v>0</v>
      </c>
      <c r="AO229" s="98">
        <f t="shared" si="113"/>
        <v>0</v>
      </c>
      <c r="AP229" s="15">
        <f t="shared" si="104"/>
        <v>0</v>
      </c>
      <c r="AQ229" s="99">
        <v>0</v>
      </c>
      <c r="AR229" s="98">
        <v>0</v>
      </c>
      <c r="AS229" s="98">
        <v>0</v>
      </c>
      <c r="AT229" s="98">
        <v>0</v>
      </c>
      <c r="AU229" s="98">
        <v>0</v>
      </c>
      <c r="AV229" s="15">
        <f t="shared" si="105"/>
        <v>0</v>
      </c>
      <c r="AW229" s="16">
        <v>0</v>
      </c>
      <c r="AX229" s="17">
        <v>0</v>
      </c>
      <c r="AY229" s="17">
        <v>0</v>
      </c>
      <c r="AZ229" s="17">
        <v>0</v>
      </c>
      <c r="BA229" s="17">
        <v>0</v>
      </c>
      <c r="BB229" s="15">
        <f t="shared" si="106"/>
        <v>0</v>
      </c>
      <c r="BC229" s="16">
        <v>0</v>
      </c>
      <c r="BD229" s="17">
        <v>0</v>
      </c>
      <c r="BE229" s="17">
        <v>0</v>
      </c>
      <c r="BF229" s="17">
        <v>0</v>
      </c>
      <c r="BG229" s="17">
        <v>0</v>
      </c>
      <c r="BH229" s="15">
        <f t="shared" si="107"/>
        <v>0</v>
      </c>
      <c r="BI229" s="16">
        <v>1.2072391690909092</v>
      </c>
      <c r="BJ229" s="17">
        <v>65.335916867796627</v>
      </c>
      <c r="BK229" s="17">
        <v>0</v>
      </c>
      <c r="BL229" s="17">
        <v>0</v>
      </c>
      <c r="BM229" s="17">
        <v>0</v>
      </c>
      <c r="BN229" s="15">
        <f t="shared" si="108"/>
        <v>66.543156036887538</v>
      </c>
    </row>
    <row r="230" spans="1:66" x14ac:dyDescent="0.2">
      <c r="A230" s="14" t="s">
        <v>636</v>
      </c>
      <c r="B230" s="14" t="s">
        <v>1069</v>
      </c>
      <c r="C230" s="67" t="s">
        <v>637</v>
      </c>
      <c r="D230" s="14" t="s">
        <v>131</v>
      </c>
      <c r="E230" s="14" t="s">
        <v>102</v>
      </c>
      <c r="F230" s="14" t="s">
        <v>32</v>
      </c>
      <c r="G230" s="98">
        <f t="shared" si="89"/>
        <v>0</v>
      </c>
      <c r="H230" s="98">
        <f t="shared" si="90"/>
        <v>0</v>
      </c>
      <c r="I230" s="98">
        <f t="shared" si="91"/>
        <v>0</v>
      </c>
      <c r="J230" s="98">
        <f t="shared" si="92"/>
        <v>0</v>
      </c>
      <c r="K230" s="98">
        <f t="shared" si="93"/>
        <v>0</v>
      </c>
      <c r="L230" s="15">
        <f t="shared" si="94"/>
        <v>0</v>
      </c>
      <c r="M230" s="99">
        <v>0</v>
      </c>
      <c r="N230" s="98">
        <v>0</v>
      </c>
      <c r="O230" s="98">
        <v>0</v>
      </c>
      <c r="P230" s="98">
        <v>0</v>
      </c>
      <c r="Q230" s="98">
        <v>0</v>
      </c>
      <c r="R230" s="15">
        <f t="shared" si="95"/>
        <v>0</v>
      </c>
      <c r="S230" s="16">
        <v>0</v>
      </c>
      <c r="T230" s="17">
        <v>0</v>
      </c>
      <c r="U230" s="17">
        <v>0</v>
      </c>
      <c r="V230" s="17">
        <v>0</v>
      </c>
      <c r="W230" s="17">
        <v>0</v>
      </c>
      <c r="X230" s="15">
        <f t="shared" si="96"/>
        <v>0</v>
      </c>
      <c r="Y230" s="18">
        <f>S230*('Labour cost esc'!J$12-1)</f>
        <v>0</v>
      </c>
      <c r="Z230" s="19">
        <f>T230*('Labour cost esc'!K$12-1)</f>
        <v>0</v>
      </c>
      <c r="AA230" s="19">
        <f>U230*('Labour cost esc'!L$12-1)</f>
        <v>0</v>
      </c>
      <c r="AB230" s="19">
        <f>V230*('Labour cost esc'!M$12-1)</f>
        <v>0</v>
      </c>
      <c r="AC230" s="19">
        <f>W230*('Labour cost esc'!N$12-1)</f>
        <v>0</v>
      </c>
      <c r="AD230" s="15">
        <f t="shared" si="97"/>
        <v>0</v>
      </c>
      <c r="AE230" s="18">
        <f t="shared" si="98"/>
        <v>0</v>
      </c>
      <c r="AF230" s="19">
        <f t="shared" si="99"/>
        <v>0</v>
      </c>
      <c r="AG230" s="19">
        <f t="shared" si="100"/>
        <v>0</v>
      </c>
      <c r="AH230" s="19">
        <f t="shared" si="101"/>
        <v>0</v>
      </c>
      <c r="AI230" s="19">
        <f t="shared" si="102"/>
        <v>0</v>
      </c>
      <c r="AJ230" s="20">
        <f t="shared" si="103"/>
        <v>0</v>
      </c>
      <c r="AK230" s="98">
        <f t="shared" si="109"/>
        <v>0</v>
      </c>
      <c r="AL230" s="98">
        <f t="shared" si="110"/>
        <v>0</v>
      </c>
      <c r="AM230" s="98">
        <f t="shared" si="111"/>
        <v>0</v>
      </c>
      <c r="AN230" s="98">
        <f t="shared" si="112"/>
        <v>0</v>
      </c>
      <c r="AO230" s="98">
        <f t="shared" si="113"/>
        <v>0</v>
      </c>
      <c r="AP230" s="15">
        <f t="shared" si="104"/>
        <v>0</v>
      </c>
      <c r="AQ230" s="99">
        <v>0</v>
      </c>
      <c r="AR230" s="98">
        <v>0</v>
      </c>
      <c r="AS230" s="98">
        <v>0</v>
      </c>
      <c r="AT230" s="98">
        <v>0</v>
      </c>
      <c r="AU230" s="98">
        <v>0</v>
      </c>
      <c r="AV230" s="15">
        <f t="shared" si="105"/>
        <v>0</v>
      </c>
      <c r="AW230" s="16">
        <v>0</v>
      </c>
      <c r="AX230" s="17">
        <v>0</v>
      </c>
      <c r="AY230" s="17">
        <v>0</v>
      </c>
      <c r="AZ230" s="17">
        <v>0</v>
      </c>
      <c r="BA230" s="17">
        <v>0</v>
      </c>
      <c r="BB230" s="15">
        <f t="shared" si="106"/>
        <v>0</v>
      </c>
      <c r="BC230" s="16">
        <v>0</v>
      </c>
      <c r="BD230" s="17">
        <v>0</v>
      </c>
      <c r="BE230" s="17">
        <v>0</v>
      </c>
      <c r="BF230" s="17">
        <v>0</v>
      </c>
      <c r="BG230" s="17">
        <v>0</v>
      </c>
      <c r="BH230" s="15">
        <f t="shared" si="107"/>
        <v>0</v>
      </c>
      <c r="BI230" s="16">
        <v>0</v>
      </c>
      <c r="BJ230" s="17">
        <v>0</v>
      </c>
      <c r="BK230" s="17">
        <v>379.75920291418061</v>
      </c>
      <c r="BL230" s="17">
        <v>1.1218194997590361</v>
      </c>
      <c r="BM230" s="17">
        <v>0</v>
      </c>
      <c r="BN230" s="15">
        <f t="shared" si="108"/>
        <v>380.88102241393966</v>
      </c>
    </row>
    <row r="231" spans="1:66" x14ac:dyDescent="0.2">
      <c r="A231" s="14" t="s">
        <v>638</v>
      </c>
      <c r="B231" s="14" t="s">
        <v>1069</v>
      </c>
      <c r="C231" s="67" t="s">
        <v>133</v>
      </c>
      <c r="D231" s="14" t="s">
        <v>131</v>
      </c>
      <c r="E231" s="14" t="s">
        <v>102</v>
      </c>
      <c r="F231" s="14" t="s">
        <v>37</v>
      </c>
      <c r="G231" s="98">
        <f t="shared" si="89"/>
        <v>0</v>
      </c>
      <c r="H231" s="98">
        <f t="shared" si="90"/>
        <v>0</v>
      </c>
      <c r="I231" s="98">
        <f t="shared" si="91"/>
        <v>0</v>
      </c>
      <c r="J231" s="98">
        <f t="shared" si="92"/>
        <v>0</v>
      </c>
      <c r="K231" s="98">
        <f t="shared" si="93"/>
        <v>0</v>
      </c>
      <c r="L231" s="15">
        <f t="shared" si="94"/>
        <v>0</v>
      </c>
      <c r="M231" s="99">
        <v>0</v>
      </c>
      <c r="N231" s="98">
        <v>0</v>
      </c>
      <c r="O231" s="98">
        <v>0</v>
      </c>
      <c r="P231" s="98">
        <v>0</v>
      </c>
      <c r="Q231" s="98">
        <v>0</v>
      </c>
      <c r="R231" s="15">
        <f t="shared" si="95"/>
        <v>0</v>
      </c>
      <c r="S231" s="16">
        <v>185</v>
      </c>
      <c r="T231" s="17">
        <v>185</v>
      </c>
      <c r="U231" s="17">
        <v>185</v>
      </c>
      <c r="V231" s="17">
        <v>185</v>
      </c>
      <c r="W231" s="17">
        <v>185</v>
      </c>
      <c r="X231" s="15">
        <f t="shared" si="96"/>
        <v>925</v>
      </c>
      <c r="Y231" s="18">
        <f>S231*('Labour cost esc'!J$12-1)</f>
        <v>0.94309900807220792</v>
      </c>
      <c r="Z231" s="19">
        <f>T231*('Labour cost esc'!K$12-1)</f>
        <v>1.4164498934886205</v>
      </c>
      <c r="AA231" s="19">
        <f>U231*('Labour cost esc'!L$12-1)</f>
        <v>1.8910057768959232</v>
      </c>
      <c r="AB231" s="19">
        <f>V231*('Labour cost esc'!M$12-1)</f>
        <v>2.3667697258285978</v>
      </c>
      <c r="AC231" s="19">
        <f>W231*('Labour cost esc'!N$12-1)</f>
        <v>2.8437448156300205</v>
      </c>
      <c r="AD231" s="15">
        <f t="shared" si="97"/>
        <v>9.4610692199153696</v>
      </c>
      <c r="AE231" s="18">
        <f t="shared" si="98"/>
        <v>185.94309900807221</v>
      </c>
      <c r="AF231" s="19">
        <f t="shared" si="99"/>
        <v>186.41644989348862</v>
      </c>
      <c r="AG231" s="19">
        <f t="shared" si="100"/>
        <v>186.89100577689592</v>
      </c>
      <c r="AH231" s="19">
        <f t="shared" si="101"/>
        <v>187.36676972582859</v>
      </c>
      <c r="AI231" s="19">
        <f t="shared" si="102"/>
        <v>187.84374481563003</v>
      </c>
      <c r="AJ231" s="20">
        <f t="shared" si="103"/>
        <v>934.46106921991532</v>
      </c>
      <c r="AK231" s="98">
        <f t="shared" si="109"/>
        <v>0</v>
      </c>
      <c r="AL231" s="98">
        <f t="shared" si="110"/>
        <v>0</v>
      </c>
      <c r="AM231" s="98">
        <f t="shared" si="111"/>
        <v>0</v>
      </c>
      <c r="AN231" s="98">
        <f t="shared" si="112"/>
        <v>0</v>
      </c>
      <c r="AO231" s="98">
        <f t="shared" si="113"/>
        <v>0</v>
      </c>
      <c r="AP231" s="15">
        <f t="shared" si="104"/>
        <v>0</v>
      </c>
      <c r="AQ231" s="99">
        <v>0</v>
      </c>
      <c r="AR231" s="98">
        <v>0</v>
      </c>
      <c r="AS231" s="98">
        <v>0</v>
      </c>
      <c r="AT231" s="98">
        <v>0</v>
      </c>
      <c r="AU231" s="98">
        <v>0</v>
      </c>
      <c r="AV231" s="15">
        <f t="shared" si="105"/>
        <v>0</v>
      </c>
      <c r="AW231" s="16">
        <v>0</v>
      </c>
      <c r="AX231" s="17">
        <v>251.76374118000001</v>
      </c>
      <c r="AY231" s="17">
        <v>107.52620561999997</v>
      </c>
      <c r="AZ231" s="17">
        <v>11.811720000000003</v>
      </c>
      <c r="BA231" s="17">
        <v>190</v>
      </c>
      <c r="BB231" s="15">
        <f t="shared" si="106"/>
        <v>561.10166679999998</v>
      </c>
      <c r="BC231" s="16">
        <v>0</v>
      </c>
      <c r="BD231" s="17">
        <v>0</v>
      </c>
      <c r="BE231" s="17">
        <v>0</v>
      </c>
      <c r="BF231" s="17">
        <v>0</v>
      </c>
      <c r="BG231" s="17">
        <v>0</v>
      </c>
      <c r="BH231" s="15">
        <f t="shared" si="107"/>
        <v>0</v>
      </c>
      <c r="BI231" s="16">
        <v>0</v>
      </c>
      <c r="BJ231" s="17">
        <v>0</v>
      </c>
      <c r="BK231" s="17">
        <v>0</v>
      </c>
      <c r="BL231" s="17">
        <v>0</v>
      </c>
      <c r="BM231" s="17">
        <v>0</v>
      </c>
      <c r="BN231" s="15">
        <f t="shared" si="108"/>
        <v>0</v>
      </c>
    </row>
    <row r="232" spans="1:66" x14ac:dyDescent="0.2">
      <c r="A232" s="14" t="s">
        <v>639</v>
      </c>
      <c r="B232" s="14" t="s">
        <v>1069</v>
      </c>
      <c r="C232" s="67" t="s">
        <v>134</v>
      </c>
      <c r="D232" s="14" t="s">
        <v>131</v>
      </c>
      <c r="E232" s="14" t="s">
        <v>102</v>
      </c>
      <c r="F232" s="14" t="s">
        <v>40</v>
      </c>
      <c r="G232" s="98">
        <f t="shared" si="89"/>
        <v>0</v>
      </c>
      <c r="H232" s="98">
        <f t="shared" si="90"/>
        <v>0</v>
      </c>
      <c r="I232" s="98">
        <f t="shared" si="91"/>
        <v>0</v>
      </c>
      <c r="J232" s="98">
        <f t="shared" si="92"/>
        <v>0</v>
      </c>
      <c r="K232" s="98">
        <f t="shared" si="93"/>
        <v>0</v>
      </c>
      <c r="L232" s="15">
        <f t="shared" si="94"/>
        <v>0</v>
      </c>
      <c r="M232" s="99">
        <v>0</v>
      </c>
      <c r="N232" s="98">
        <v>0</v>
      </c>
      <c r="O232" s="98">
        <v>0</v>
      </c>
      <c r="P232" s="98">
        <v>0</v>
      </c>
      <c r="Q232" s="98">
        <v>0</v>
      </c>
      <c r="R232" s="15">
        <f t="shared" si="95"/>
        <v>0</v>
      </c>
      <c r="S232" s="16">
        <v>100</v>
      </c>
      <c r="T232" s="17">
        <v>100</v>
      </c>
      <c r="U232" s="17">
        <v>0</v>
      </c>
      <c r="V232" s="17">
        <v>0</v>
      </c>
      <c r="W232" s="17">
        <v>0</v>
      </c>
      <c r="X232" s="15">
        <f t="shared" si="96"/>
        <v>200</v>
      </c>
      <c r="Y232" s="18">
        <f>S232*('Labour cost esc'!J$12-1)</f>
        <v>0.50978324760659888</v>
      </c>
      <c r="Z232" s="19">
        <f>T232*('Labour cost esc'!K$12-1)</f>
        <v>0.76564859107493</v>
      </c>
      <c r="AA232" s="19">
        <f>U232*('Labour cost esc'!L$12-1)</f>
        <v>0</v>
      </c>
      <c r="AB232" s="19">
        <f>V232*('Labour cost esc'!M$12-1)</f>
        <v>0</v>
      </c>
      <c r="AC232" s="19">
        <f>W232*('Labour cost esc'!N$12-1)</f>
        <v>0</v>
      </c>
      <c r="AD232" s="15">
        <f t="shared" si="97"/>
        <v>1.2754318386815289</v>
      </c>
      <c r="AE232" s="18">
        <f t="shared" si="98"/>
        <v>100.50978324760661</v>
      </c>
      <c r="AF232" s="19">
        <f t="shared" si="99"/>
        <v>100.76564859107494</v>
      </c>
      <c r="AG232" s="19">
        <f t="shared" si="100"/>
        <v>0</v>
      </c>
      <c r="AH232" s="19">
        <f t="shared" si="101"/>
        <v>0</v>
      </c>
      <c r="AI232" s="19">
        <f t="shared" si="102"/>
        <v>0</v>
      </c>
      <c r="AJ232" s="20">
        <f t="shared" si="103"/>
        <v>201.27543183868153</v>
      </c>
      <c r="AK232" s="98">
        <f t="shared" si="109"/>
        <v>0</v>
      </c>
      <c r="AL232" s="98">
        <f t="shared" si="110"/>
        <v>0</v>
      </c>
      <c r="AM232" s="98">
        <f t="shared" si="111"/>
        <v>0</v>
      </c>
      <c r="AN232" s="98">
        <f t="shared" si="112"/>
        <v>0</v>
      </c>
      <c r="AO232" s="98">
        <f t="shared" si="113"/>
        <v>0</v>
      </c>
      <c r="AP232" s="15">
        <f t="shared" si="104"/>
        <v>0</v>
      </c>
      <c r="AQ232" s="99">
        <v>0</v>
      </c>
      <c r="AR232" s="98">
        <v>0</v>
      </c>
      <c r="AS232" s="98">
        <v>0</v>
      </c>
      <c r="AT232" s="98">
        <v>0</v>
      </c>
      <c r="AU232" s="98">
        <v>0</v>
      </c>
      <c r="AV232" s="15">
        <f t="shared" si="105"/>
        <v>0</v>
      </c>
      <c r="AW232" s="16">
        <v>896.01872833587788</v>
      </c>
      <c r="AX232" s="17">
        <v>290.1938212056881</v>
      </c>
      <c r="AY232" s="17">
        <v>25.577800379999999</v>
      </c>
      <c r="AZ232" s="17">
        <v>25.5</v>
      </c>
      <c r="BA232" s="17">
        <v>0</v>
      </c>
      <c r="BB232" s="15">
        <f t="shared" si="106"/>
        <v>1237.2903499215661</v>
      </c>
      <c r="BC232" s="16">
        <v>0</v>
      </c>
      <c r="BD232" s="17">
        <v>0</v>
      </c>
      <c r="BE232" s="17">
        <v>0</v>
      </c>
      <c r="BF232" s="17">
        <v>0</v>
      </c>
      <c r="BG232" s="17">
        <v>0</v>
      </c>
      <c r="BH232" s="15">
        <f t="shared" si="107"/>
        <v>0</v>
      </c>
      <c r="BI232" s="16">
        <v>0</v>
      </c>
      <c r="BJ232" s="17">
        <v>0</v>
      </c>
      <c r="BK232" s="17">
        <v>0</v>
      </c>
      <c r="BL232" s="17">
        <v>0</v>
      </c>
      <c r="BM232" s="17">
        <v>0</v>
      </c>
      <c r="BN232" s="15">
        <f t="shared" si="108"/>
        <v>0</v>
      </c>
    </row>
    <row r="233" spans="1:66" x14ac:dyDescent="0.2">
      <c r="A233" s="14" t="s">
        <v>640</v>
      </c>
      <c r="B233" s="14" t="s">
        <v>1069</v>
      </c>
      <c r="C233" s="67" t="s">
        <v>135</v>
      </c>
      <c r="D233" s="14" t="s">
        <v>131</v>
      </c>
      <c r="E233" s="14" t="s">
        <v>102</v>
      </c>
      <c r="F233" s="14" t="s">
        <v>40</v>
      </c>
      <c r="G233" s="98">
        <f t="shared" si="89"/>
        <v>0</v>
      </c>
      <c r="H233" s="98">
        <f t="shared" si="90"/>
        <v>0</v>
      </c>
      <c r="I233" s="98">
        <f t="shared" si="91"/>
        <v>0</v>
      </c>
      <c r="J233" s="98">
        <f t="shared" si="92"/>
        <v>0</v>
      </c>
      <c r="K233" s="98">
        <f t="shared" si="93"/>
        <v>0</v>
      </c>
      <c r="L233" s="15">
        <f t="shared" si="94"/>
        <v>0</v>
      </c>
      <c r="M233" s="99">
        <v>0</v>
      </c>
      <c r="N233" s="98">
        <v>0</v>
      </c>
      <c r="O233" s="98">
        <v>0</v>
      </c>
      <c r="P233" s="98">
        <v>0</v>
      </c>
      <c r="Q233" s="98">
        <v>0</v>
      </c>
      <c r="R233" s="15">
        <f t="shared" si="95"/>
        <v>0</v>
      </c>
      <c r="S233" s="16">
        <v>249</v>
      </c>
      <c r="T233" s="17">
        <v>0</v>
      </c>
      <c r="U233" s="17">
        <v>105</v>
      </c>
      <c r="V233" s="17">
        <v>0</v>
      </c>
      <c r="W233" s="17">
        <v>105</v>
      </c>
      <c r="X233" s="15">
        <f t="shared" si="96"/>
        <v>459</v>
      </c>
      <c r="Y233" s="18">
        <f>S233*('Labour cost esc'!J$12-1)</f>
        <v>1.2693602865404312</v>
      </c>
      <c r="Z233" s="19">
        <f>T233*('Labour cost esc'!K$12-1)</f>
        <v>0</v>
      </c>
      <c r="AA233" s="19">
        <f>U233*('Labour cost esc'!L$12-1)</f>
        <v>1.0732735490490375</v>
      </c>
      <c r="AB233" s="19">
        <f>V233*('Labour cost esc'!M$12-1)</f>
        <v>0</v>
      </c>
      <c r="AC233" s="19">
        <f>W233*('Labour cost esc'!N$12-1)</f>
        <v>1.6140173277900116</v>
      </c>
      <c r="AD233" s="15">
        <f t="shared" si="97"/>
        <v>3.9566511633794805</v>
      </c>
      <c r="AE233" s="18">
        <f t="shared" si="98"/>
        <v>250.26936028654043</v>
      </c>
      <c r="AF233" s="19">
        <f t="shared" si="99"/>
        <v>0</v>
      </c>
      <c r="AG233" s="19">
        <f t="shared" si="100"/>
        <v>106.07327354904903</v>
      </c>
      <c r="AH233" s="19">
        <f t="shared" si="101"/>
        <v>0</v>
      </c>
      <c r="AI233" s="19">
        <f t="shared" si="102"/>
        <v>106.61401732779001</v>
      </c>
      <c r="AJ233" s="20">
        <f t="shared" si="103"/>
        <v>462.95665116337949</v>
      </c>
      <c r="AK233" s="98">
        <f t="shared" si="109"/>
        <v>0</v>
      </c>
      <c r="AL233" s="98">
        <f t="shared" si="110"/>
        <v>0</v>
      </c>
      <c r="AM233" s="98">
        <f t="shared" si="111"/>
        <v>0</v>
      </c>
      <c r="AN233" s="98">
        <f t="shared" si="112"/>
        <v>0</v>
      </c>
      <c r="AO233" s="98">
        <f t="shared" si="113"/>
        <v>0</v>
      </c>
      <c r="AP233" s="15">
        <f t="shared" si="104"/>
        <v>0</v>
      </c>
      <c r="AQ233" s="99">
        <v>0</v>
      </c>
      <c r="AR233" s="98">
        <v>0</v>
      </c>
      <c r="AS233" s="98">
        <v>0</v>
      </c>
      <c r="AT233" s="98">
        <v>0</v>
      </c>
      <c r="AU233" s="98">
        <v>0</v>
      </c>
      <c r="AV233" s="15">
        <f t="shared" si="105"/>
        <v>0</v>
      </c>
      <c r="AW233" s="16">
        <v>0</v>
      </c>
      <c r="AX233" s="17">
        <v>0</v>
      </c>
      <c r="AY233" s="17">
        <v>0</v>
      </c>
      <c r="AZ233" s="17">
        <v>0</v>
      </c>
      <c r="BA233" s="17">
        <v>0</v>
      </c>
      <c r="BB233" s="15">
        <f t="shared" si="106"/>
        <v>0</v>
      </c>
      <c r="BC233" s="16">
        <v>0</v>
      </c>
      <c r="BD233" s="17">
        <v>0</v>
      </c>
      <c r="BE233" s="17">
        <v>0</v>
      </c>
      <c r="BF233" s="17">
        <v>0</v>
      </c>
      <c r="BG233" s="17">
        <v>0</v>
      </c>
      <c r="BH233" s="15">
        <f t="shared" si="107"/>
        <v>0</v>
      </c>
      <c r="BI233" s="16">
        <v>0</v>
      </c>
      <c r="BJ233" s="17">
        <v>0</v>
      </c>
      <c r="BK233" s="17">
        <v>0</v>
      </c>
      <c r="BL233" s="17">
        <v>0</v>
      </c>
      <c r="BM233" s="17">
        <v>0</v>
      </c>
      <c r="BN233" s="15">
        <f t="shared" si="108"/>
        <v>0</v>
      </c>
    </row>
    <row r="234" spans="1:66" x14ac:dyDescent="0.2">
      <c r="A234" s="14" t="s">
        <v>561</v>
      </c>
      <c r="B234" s="14" t="s">
        <v>1069</v>
      </c>
      <c r="C234" s="67" t="s">
        <v>562</v>
      </c>
      <c r="D234" s="14" t="s">
        <v>131</v>
      </c>
      <c r="E234" s="14" t="s">
        <v>102</v>
      </c>
      <c r="F234" s="14" t="s">
        <v>37</v>
      </c>
      <c r="G234" s="98">
        <f t="shared" si="89"/>
        <v>0</v>
      </c>
      <c r="H234" s="98">
        <f t="shared" si="90"/>
        <v>0</v>
      </c>
      <c r="I234" s="98">
        <f t="shared" si="91"/>
        <v>0</v>
      </c>
      <c r="J234" s="98">
        <f t="shared" si="92"/>
        <v>0</v>
      </c>
      <c r="K234" s="98">
        <f t="shared" si="93"/>
        <v>0</v>
      </c>
      <c r="L234" s="15">
        <f t="shared" si="94"/>
        <v>0</v>
      </c>
      <c r="M234" s="99">
        <v>0</v>
      </c>
      <c r="N234" s="98">
        <v>0</v>
      </c>
      <c r="O234" s="98">
        <v>0</v>
      </c>
      <c r="P234" s="98">
        <v>0</v>
      </c>
      <c r="Q234" s="98">
        <v>0</v>
      </c>
      <c r="R234" s="15">
        <f t="shared" si="95"/>
        <v>0</v>
      </c>
      <c r="S234" s="16">
        <v>0</v>
      </c>
      <c r="T234" s="17">
        <v>0</v>
      </c>
      <c r="U234" s="17">
        <v>0</v>
      </c>
      <c r="V234" s="17">
        <v>0</v>
      </c>
      <c r="W234" s="17">
        <v>0</v>
      </c>
      <c r="X234" s="15">
        <f t="shared" si="96"/>
        <v>0</v>
      </c>
      <c r="Y234" s="18">
        <f>S234*('Labour cost esc'!J$12-1)</f>
        <v>0</v>
      </c>
      <c r="Z234" s="19">
        <f>T234*('Labour cost esc'!K$12-1)</f>
        <v>0</v>
      </c>
      <c r="AA234" s="19">
        <f>U234*('Labour cost esc'!L$12-1)</f>
        <v>0</v>
      </c>
      <c r="AB234" s="19">
        <f>V234*('Labour cost esc'!M$12-1)</f>
        <v>0</v>
      </c>
      <c r="AC234" s="19">
        <f>W234*('Labour cost esc'!N$12-1)</f>
        <v>0</v>
      </c>
      <c r="AD234" s="15">
        <f t="shared" si="97"/>
        <v>0</v>
      </c>
      <c r="AE234" s="18">
        <f t="shared" si="98"/>
        <v>0</v>
      </c>
      <c r="AF234" s="19">
        <f t="shared" si="99"/>
        <v>0</v>
      </c>
      <c r="AG234" s="19">
        <f t="shared" si="100"/>
        <v>0</v>
      </c>
      <c r="AH234" s="19">
        <f t="shared" si="101"/>
        <v>0</v>
      </c>
      <c r="AI234" s="19">
        <f t="shared" si="102"/>
        <v>0</v>
      </c>
      <c r="AJ234" s="20">
        <f t="shared" si="103"/>
        <v>0</v>
      </c>
      <c r="AK234" s="98">
        <f t="shared" si="109"/>
        <v>0</v>
      </c>
      <c r="AL234" s="98">
        <f t="shared" si="110"/>
        <v>0</v>
      </c>
      <c r="AM234" s="98">
        <f t="shared" si="111"/>
        <v>0</v>
      </c>
      <c r="AN234" s="98">
        <f t="shared" si="112"/>
        <v>0</v>
      </c>
      <c r="AO234" s="98">
        <f t="shared" si="113"/>
        <v>0</v>
      </c>
      <c r="AP234" s="15">
        <f t="shared" si="104"/>
        <v>0</v>
      </c>
      <c r="AQ234" s="99">
        <v>0</v>
      </c>
      <c r="AR234" s="98">
        <v>0</v>
      </c>
      <c r="AS234" s="98">
        <v>0</v>
      </c>
      <c r="AT234" s="98">
        <v>0</v>
      </c>
      <c r="AU234" s="98">
        <v>0</v>
      </c>
      <c r="AV234" s="15">
        <f t="shared" si="105"/>
        <v>0</v>
      </c>
      <c r="AW234" s="16">
        <v>0</v>
      </c>
      <c r="AX234" s="17">
        <v>0</v>
      </c>
      <c r="AY234" s="17">
        <v>0</v>
      </c>
      <c r="AZ234" s="17">
        <v>0</v>
      </c>
      <c r="BA234" s="17">
        <v>0</v>
      </c>
      <c r="BB234" s="15">
        <f t="shared" si="106"/>
        <v>0</v>
      </c>
      <c r="BC234" s="16">
        <v>0</v>
      </c>
      <c r="BD234" s="17">
        <v>0</v>
      </c>
      <c r="BE234" s="17">
        <v>0</v>
      </c>
      <c r="BF234" s="17">
        <v>0</v>
      </c>
      <c r="BG234" s="17">
        <v>0</v>
      </c>
      <c r="BH234" s="15">
        <f t="shared" si="107"/>
        <v>0</v>
      </c>
      <c r="BI234" s="16">
        <v>893.2672990628181</v>
      </c>
      <c r="BJ234" s="17">
        <v>0</v>
      </c>
      <c r="BK234" s="17">
        <v>0</v>
      </c>
      <c r="BL234" s="17">
        <v>0</v>
      </c>
      <c r="BM234" s="17">
        <v>0</v>
      </c>
      <c r="BN234" s="15">
        <f t="shared" si="108"/>
        <v>893.2672990628181</v>
      </c>
    </row>
    <row r="235" spans="1:66" x14ac:dyDescent="0.2">
      <c r="A235" s="14" t="s">
        <v>641</v>
      </c>
      <c r="B235" s="14" t="s">
        <v>1069</v>
      </c>
      <c r="C235" s="67" t="s">
        <v>136</v>
      </c>
      <c r="D235" s="14" t="s">
        <v>131</v>
      </c>
      <c r="E235" s="14" t="s">
        <v>102</v>
      </c>
      <c r="F235" s="14" t="s">
        <v>37</v>
      </c>
      <c r="G235" s="98">
        <f t="shared" si="89"/>
        <v>0</v>
      </c>
      <c r="H235" s="98">
        <f t="shared" si="90"/>
        <v>0</v>
      </c>
      <c r="I235" s="98">
        <f t="shared" si="91"/>
        <v>0</v>
      </c>
      <c r="J235" s="98">
        <f t="shared" si="92"/>
        <v>0</v>
      </c>
      <c r="K235" s="98">
        <f t="shared" si="93"/>
        <v>0</v>
      </c>
      <c r="L235" s="15">
        <f t="shared" si="94"/>
        <v>0</v>
      </c>
      <c r="M235" s="99"/>
      <c r="N235" s="98"/>
      <c r="O235" s="98"/>
      <c r="P235" s="98"/>
      <c r="Q235" s="98"/>
      <c r="R235" s="15">
        <f t="shared" si="95"/>
        <v>0</v>
      </c>
      <c r="S235" s="16">
        <v>150</v>
      </c>
      <c r="T235" s="17">
        <v>150</v>
      </c>
      <c r="U235" s="17">
        <v>150</v>
      </c>
      <c r="V235" s="17">
        <v>50</v>
      </c>
      <c r="W235" s="17">
        <v>50</v>
      </c>
      <c r="X235" s="15">
        <f t="shared" si="96"/>
        <v>550</v>
      </c>
      <c r="Y235" s="18">
        <f>S235*('Labour cost esc'!J$12-1)</f>
        <v>0.76467487140989832</v>
      </c>
      <c r="Z235" s="19">
        <f>T235*('Labour cost esc'!K$12-1)</f>
        <v>1.148472886612395</v>
      </c>
      <c r="AA235" s="19">
        <f>U235*('Labour cost esc'!L$12-1)</f>
        <v>1.5332479272129107</v>
      </c>
      <c r="AB235" s="19">
        <f>V235*('Labour cost esc'!M$12-1)</f>
        <v>0.63966749346718865</v>
      </c>
      <c r="AC235" s="19">
        <f>W235*('Labour cost esc'!N$12-1)</f>
        <v>0.76857967990000553</v>
      </c>
      <c r="AD235" s="15">
        <f t="shared" si="97"/>
        <v>4.8546428586023982</v>
      </c>
      <c r="AE235" s="18">
        <f t="shared" si="98"/>
        <v>150.76467487140991</v>
      </c>
      <c r="AF235" s="19">
        <f t="shared" si="99"/>
        <v>151.14847288661238</v>
      </c>
      <c r="AG235" s="19">
        <f t="shared" si="100"/>
        <v>151.5332479272129</v>
      </c>
      <c r="AH235" s="19">
        <f t="shared" si="101"/>
        <v>50.639667493467186</v>
      </c>
      <c r="AI235" s="19">
        <f t="shared" si="102"/>
        <v>50.768579679900007</v>
      </c>
      <c r="AJ235" s="20">
        <f t="shared" si="103"/>
        <v>554.85464285860235</v>
      </c>
      <c r="AK235" s="98">
        <f t="shared" si="109"/>
        <v>0</v>
      </c>
      <c r="AL235" s="98">
        <f t="shared" si="110"/>
        <v>0</v>
      </c>
      <c r="AM235" s="98">
        <f t="shared" si="111"/>
        <v>0</v>
      </c>
      <c r="AN235" s="98">
        <f t="shared" si="112"/>
        <v>0</v>
      </c>
      <c r="AO235" s="98">
        <f t="shared" si="113"/>
        <v>0</v>
      </c>
      <c r="AP235" s="15">
        <f t="shared" si="104"/>
        <v>0</v>
      </c>
      <c r="AQ235" s="99">
        <v>0</v>
      </c>
      <c r="AR235" s="98">
        <v>0</v>
      </c>
      <c r="AS235" s="98">
        <v>0</v>
      </c>
      <c r="AT235" s="98">
        <v>0</v>
      </c>
      <c r="AU235" s="98">
        <v>0</v>
      </c>
      <c r="AV235" s="15">
        <f t="shared" si="105"/>
        <v>0</v>
      </c>
      <c r="AW235" s="16"/>
      <c r="AX235" s="17"/>
      <c r="AY235" s="17"/>
      <c r="AZ235" s="17"/>
      <c r="BA235" s="17"/>
      <c r="BB235" s="15">
        <f t="shared" si="106"/>
        <v>0</v>
      </c>
      <c r="BC235" s="16"/>
      <c r="BD235" s="17"/>
      <c r="BE235" s="17"/>
      <c r="BF235" s="17"/>
      <c r="BG235" s="17"/>
      <c r="BH235" s="15">
        <f t="shared" si="107"/>
        <v>0</v>
      </c>
      <c r="BI235" s="16"/>
      <c r="BJ235" s="17"/>
      <c r="BK235" s="17"/>
      <c r="BL235" s="17"/>
      <c r="BM235" s="17"/>
      <c r="BN235" s="15">
        <f t="shared" si="108"/>
        <v>0</v>
      </c>
    </row>
    <row r="236" spans="1:66" x14ac:dyDescent="0.2">
      <c r="A236" s="14" t="s">
        <v>642</v>
      </c>
      <c r="B236" s="14" t="s">
        <v>1069</v>
      </c>
      <c r="C236" s="67" t="s">
        <v>643</v>
      </c>
      <c r="D236" s="14" t="s">
        <v>131</v>
      </c>
      <c r="E236" s="14" t="s">
        <v>102</v>
      </c>
      <c r="F236" s="14" t="s">
        <v>37</v>
      </c>
      <c r="G236" s="98">
        <f t="shared" si="89"/>
        <v>0</v>
      </c>
      <c r="H236" s="98">
        <f t="shared" si="90"/>
        <v>0</v>
      </c>
      <c r="I236" s="98">
        <f t="shared" si="91"/>
        <v>0</v>
      </c>
      <c r="J236" s="98">
        <f t="shared" si="92"/>
        <v>0</v>
      </c>
      <c r="K236" s="98">
        <f t="shared" si="93"/>
        <v>0</v>
      </c>
      <c r="L236" s="15">
        <f t="shared" si="94"/>
        <v>0</v>
      </c>
      <c r="M236" s="99">
        <v>0</v>
      </c>
      <c r="N236" s="98">
        <v>0</v>
      </c>
      <c r="O236" s="98">
        <v>0</v>
      </c>
      <c r="P236" s="98">
        <v>0</v>
      </c>
      <c r="Q236" s="98">
        <v>0</v>
      </c>
      <c r="R236" s="15">
        <f t="shared" si="95"/>
        <v>0</v>
      </c>
      <c r="S236" s="16"/>
      <c r="T236" s="17"/>
      <c r="U236" s="17"/>
      <c r="V236" s="17"/>
      <c r="W236" s="17"/>
      <c r="X236" s="15">
        <f t="shared" si="96"/>
        <v>0</v>
      </c>
      <c r="Y236" s="18">
        <f>S236*('Labour cost esc'!J$12-1)</f>
        <v>0</v>
      </c>
      <c r="Z236" s="19">
        <f>T236*('Labour cost esc'!K$12-1)</f>
        <v>0</v>
      </c>
      <c r="AA236" s="19">
        <f>U236*('Labour cost esc'!L$12-1)</f>
        <v>0</v>
      </c>
      <c r="AB236" s="19">
        <f>V236*('Labour cost esc'!M$12-1)</f>
        <v>0</v>
      </c>
      <c r="AC236" s="19">
        <f>W236*('Labour cost esc'!N$12-1)</f>
        <v>0</v>
      </c>
      <c r="AD236" s="15">
        <f t="shared" si="97"/>
        <v>0</v>
      </c>
      <c r="AE236" s="18">
        <f t="shared" si="98"/>
        <v>0</v>
      </c>
      <c r="AF236" s="19">
        <f t="shared" si="99"/>
        <v>0</v>
      </c>
      <c r="AG236" s="19">
        <f t="shared" si="100"/>
        <v>0</v>
      </c>
      <c r="AH236" s="19">
        <f t="shared" si="101"/>
        <v>0</v>
      </c>
      <c r="AI236" s="19">
        <f t="shared" si="102"/>
        <v>0</v>
      </c>
      <c r="AJ236" s="20">
        <f t="shared" si="103"/>
        <v>0</v>
      </c>
      <c r="AK236" s="98">
        <f t="shared" si="109"/>
        <v>0</v>
      </c>
      <c r="AL236" s="98">
        <f t="shared" si="110"/>
        <v>0</v>
      </c>
      <c r="AM236" s="98">
        <f t="shared" si="111"/>
        <v>0</v>
      </c>
      <c r="AN236" s="98">
        <f t="shared" si="112"/>
        <v>0</v>
      </c>
      <c r="AO236" s="98">
        <f t="shared" si="113"/>
        <v>0</v>
      </c>
      <c r="AP236" s="15">
        <f t="shared" si="104"/>
        <v>0</v>
      </c>
      <c r="AQ236" s="99">
        <v>0</v>
      </c>
      <c r="AR236" s="98">
        <v>0</v>
      </c>
      <c r="AS236" s="98">
        <v>0</v>
      </c>
      <c r="AT236" s="98">
        <v>0</v>
      </c>
      <c r="AU236" s="98">
        <v>0</v>
      </c>
      <c r="AV236" s="15">
        <f t="shared" si="105"/>
        <v>0</v>
      </c>
      <c r="AW236" s="16">
        <v>0</v>
      </c>
      <c r="AX236" s="17">
        <v>481.36109299513771</v>
      </c>
      <c r="AY236" s="17">
        <v>130.98693707999996</v>
      </c>
      <c r="AZ236" s="17">
        <v>127.27427</v>
      </c>
      <c r="BA236" s="17">
        <v>160</v>
      </c>
      <c r="BB236" s="15">
        <f t="shared" si="106"/>
        <v>899.62230007513767</v>
      </c>
      <c r="BC236" s="16"/>
      <c r="BD236" s="17"/>
      <c r="BE236" s="17"/>
      <c r="BF236" s="17"/>
      <c r="BG236" s="17"/>
      <c r="BH236" s="15">
        <f t="shared" si="107"/>
        <v>0</v>
      </c>
      <c r="BI236" s="16"/>
      <c r="BJ236" s="17"/>
      <c r="BK236" s="17"/>
      <c r="BL236" s="17"/>
      <c r="BM236" s="17"/>
      <c r="BN236" s="15">
        <f t="shared" si="108"/>
        <v>0</v>
      </c>
    </row>
    <row r="237" spans="1:66" x14ac:dyDescent="0.2">
      <c r="A237" s="14" t="s">
        <v>644</v>
      </c>
      <c r="B237" s="14" t="s">
        <v>1068</v>
      </c>
      <c r="C237" s="67" t="s">
        <v>645</v>
      </c>
      <c r="D237" s="14" t="s">
        <v>138</v>
      </c>
      <c r="E237" s="14" t="s">
        <v>91</v>
      </c>
      <c r="F237" s="14" t="s">
        <v>37</v>
      </c>
      <c r="G237" s="98">
        <f t="shared" si="89"/>
        <v>0</v>
      </c>
      <c r="H237" s="98">
        <f t="shared" si="90"/>
        <v>0</v>
      </c>
      <c r="I237" s="98">
        <f t="shared" si="91"/>
        <v>0</v>
      </c>
      <c r="J237" s="98">
        <f t="shared" si="92"/>
        <v>0</v>
      </c>
      <c r="K237" s="98">
        <f t="shared" si="93"/>
        <v>0</v>
      </c>
      <c r="L237" s="15">
        <f t="shared" si="94"/>
        <v>0</v>
      </c>
      <c r="M237" s="99">
        <v>0</v>
      </c>
      <c r="N237" s="98">
        <v>0</v>
      </c>
      <c r="O237" s="98">
        <v>0</v>
      </c>
      <c r="P237" s="98">
        <v>0</v>
      </c>
      <c r="Q237" s="98">
        <v>0</v>
      </c>
      <c r="R237" s="15">
        <f t="shared" si="95"/>
        <v>0</v>
      </c>
      <c r="S237" s="16">
        <v>0</v>
      </c>
      <c r="T237" s="17">
        <v>0</v>
      </c>
      <c r="U237" s="17">
        <v>0</v>
      </c>
      <c r="V237" s="17">
        <v>0</v>
      </c>
      <c r="W237" s="17">
        <v>0</v>
      </c>
      <c r="X237" s="15">
        <f t="shared" si="96"/>
        <v>0</v>
      </c>
      <c r="Y237" s="18">
        <f>S237*('Labour cost esc'!J$12-1)</f>
        <v>0</v>
      </c>
      <c r="Z237" s="19">
        <f>T237*('Labour cost esc'!K$12-1)</f>
        <v>0</v>
      </c>
      <c r="AA237" s="19">
        <f>U237*('Labour cost esc'!L$12-1)</f>
        <v>0</v>
      </c>
      <c r="AB237" s="19">
        <f>V237*('Labour cost esc'!M$12-1)</f>
        <v>0</v>
      </c>
      <c r="AC237" s="19">
        <f>W237*('Labour cost esc'!N$12-1)</f>
        <v>0</v>
      </c>
      <c r="AD237" s="15">
        <f t="shared" si="97"/>
        <v>0</v>
      </c>
      <c r="AE237" s="18">
        <f t="shared" si="98"/>
        <v>0</v>
      </c>
      <c r="AF237" s="19">
        <f t="shared" si="99"/>
        <v>0</v>
      </c>
      <c r="AG237" s="19">
        <f t="shared" si="100"/>
        <v>0</v>
      </c>
      <c r="AH237" s="19">
        <f t="shared" si="101"/>
        <v>0</v>
      </c>
      <c r="AI237" s="19">
        <f t="shared" si="102"/>
        <v>0</v>
      </c>
      <c r="AJ237" s="20">
        <f t="shared" si="103"/>
        <v>0</v>
      </c>
      <c r="AK237" s="98">
        <f t="shared" si="109"/>
        <v>0</v>
      </c>
      <c r="AL237" s="98">
        <f t="shared" si="110"/>
        <v>0</v>
      </c>
      <c r="AM237" s="98">
        <f t="shared" si="111"/>
        <v>0</v>
      </c>
      <c r="AN237" s="98">
        <f t="shared" si="112"/>
        <v>0</v>
      </c>
      <c r="AO237" s="98">
        <f t="shared" si="113"/>
        <v>0</v>
      </c>
      <c r="AP237" s="15">
        <f t="shared" si="104"/>
        <v>0</v>
      </c>
      <c r="AQ237" s="99">
        <v>0</v>
      </c>
      <c r="AR237" s="98">
        <v>0</v>
      </c>
      <c r="AS237" s="98">
        <v>0</v>
      </c>
      <c r="AT237" s="98">
        <v>0</v>
      </c>
      <c r="AU237" s="98">
        <v>0</v>
      </c>
      <c r="AV237" s="15">
        <f t="shared" si="105"/>
        <v>0</v>
      </c>
      <c r="AW237" s="16">
        <v>0</v>
      </c>
      <c r="AX237" s="17">
        <v>0</v>
      </c>
      <c r="AY237" s="17">
        <v>0</v>
      </c>
      <c r="AZ237" s="17">
        <v>274.18317999999999</v>
      </c>
      <c r="BA237" s="17">
        <v>0</v>
      </c>
      <c r="BB237" s="15">
        <f t="shared" si="106"/>
        <v>274.18317999999999</v>
      </c>
      <c r="BC237" s="16">
        <v>0</v>
      </c>
      <c r="BD237" s="17">
        <v>0</v>
      </c>
      <c r="BE237" s="17">
        <v>0</v>
      </c>
      <c r="BF237" s="17">
        <v>0</v>
      </c>
      <c r="BG237" s="17">
        <v>0</v>
      </c>
      <c r="BH237" s="15">
        <f t="shared" si="107"/>
        <v>0</v>
      </c>
      <c r="BI237" s="16">
        <v>0</v>
      </c>
      <c r="BJ237" s="17">
        <v>0</v>
      </c>
      <c r="BK237" s="17">
        <v>0</v>
      </c>
      <c r="BL237" s="17">
        <v>0</v>
      </c>
      <c r="BM237" s="17">
        <v>0</v>
      </c>
      <c r="BN237" s="15">
        <f t="shared" si="108"/>
        <v>0</v>
      </c>
    </row>
    <row r="238" spans="1:66" x14ac:dyDescent="0.2">
      <c r="A238" s="14" t="s">
        <v>646</v>
      </c>
      <c r="B238" s="14" t="s">
        <v>1068</v>
      </c>
      <c r="C238" s="67" t="s">
        <v>647</v>
      </c>
      <c r="D238" s="14" t="s">
        <v>138</v>
      </c>
      <c r="E238" s="14" t="s">
        <v>91</v>
      </c>
      <c r="F238" s="14" t="s">
        <v>37</v>
      </c>
      <c r="G238" s="98">
        <f t="shared" si="89"/>
        <v>0</v>
      </c>
      <c r="H238" s="98">
        <f t="shared" si="90"/>
        <v>0</v>
      </c>
      <c r="I238" s="98">
        <f t="shared" si="91"/>
        <v>0</v>
      </c>
      <c r="J238" s="98">
        <f t="shared" si="92"/>
        <v>0</v>
      </c>
      <c r="K238" s="98">
        <f t="shared" si="93"/>
        <v>0</v>
      </c>
      <c r="L238" s="15">
        <f t="shared" si="94"/>
        <v>0</v>
      </c>
      <c r="M238" s="99">
        <v>0</v>
      </c>
      <c r="N238" s="98">
        <v>0</v>
      </c>
      <c r="O238" s="98">
        <v>0</v>
      </c>
      <c r="P238" s="98">
        <v>0</v>
      </c>
      <c r="Q238" s="98">
        <v>0</v>
      </c>
      <c r="R238" s="15">
        <f t="shared" si="95"/>
        <v>0</v>
      </c>
      <c r="S238" s="16">
        <v>0</v>
      </c>
      <c r="T238" s="17">
        <v>0</v>
      </c>
      <c r="U238" s="17">
        <v>0</v>
      </c>
      <c r="V238" s="17">
        <v>0</v>
      </c>
      <c r="W238" s="17">
        <v>0</v>
      </c>
      <c r="X238" s="15">
        <f t="shared" si="96"/>
        <v>0</v>
      </c>
      <c r="Y238" s="18">
        <f>S238*('Labour cost esc'!J$12-1)</f>
        <v>0</v>
      </c>
      <c r="Z238" s="19">
        <f>T238*('Labour cost esc'!K$12-1)</f>
        <v>0</v>
      </c>
      <c r="AA238" s="19">
        <f>U238*('Labour cost esc'!L$12-1)</f>
        <v>0</v>
      </c>
      <c r="AB238" s="19">
        <f>V238*('Labour cost esc'!M$12-1)</f>
        <v>0</v>
      </c>
      <c r="AC238" s="19">
        <f>W238*('Labour cost esc'!N$12-1)</f>
        <v>0</v>
      </c>
      <c r="AD238" s="15">
        <f t="shared" si="97"/>
        <v>0</v>
      </c>
      <c r="AE238" s="18">
        <f t="shared" si="98"/>
        <v>0</v>
      </c>
      <c r="AF238" s="19">
        <f t="shared" si="99"/>
        <v>0</v>
      </c>
      <c r="AG238" s="19">
        <f t="shared" si="100"/>
        <v>0</v>
      </c>
      <c r="AH238" s="19">
        <f t="shared" si="101"/>
        <v>0</v>
      </c>
      <c r="AI238" s="19">
        <f t="shared" si="102"/>
        <v>0</v>
      </c>
      <c r="AJ238" s="20">
        <f t="shared" si="103"/>
        <v>0</v>
      </c>
      <c r="AK238" s="98">
        <f t="shared" si="109"/>
        <v>0</v>
      </c>
      <c r="AL238" s="98">
        <f t="shared" si="110"/>
        <v>0</v>
      </c>
      <c r="AM238" s="98">
        <f t="shared" si="111"/>
        <v>0</v>
      </c>
      <c r="AN238" s="98">
        <f t="shared" si="112"/>
        <v>0</v>
      </c>
      <c r="AO238" s="98">
        <f t="shared" si="113"/>
        <v>0</v>
      </c>
      <c r="AP238" s="15">
        <f t="shared" si="104"/>
        <v>0</v>
      </c>
      <c r="AQ238" s="99">
        <v>0</v>
      </c>
      <c r="AR238" s="98">
        <v>0</v>
      </c>
      <c r="AS238" s="98">
        <v>0</v>
      </c>
      <c r="AT238" s="98">
        <v>0</v>
      </c>
      <c r="AU238" s="98">
        <v>0</v>
      </c>
      <c r="AV238" s="15">
        <f t="shared" si="105"/>
        <v>0</v>
      </c>
      <c r="AW238" s="16">
        <v>0</v>
      </c>
      <c r="AX238" s="17">
        <v>0</v>
      </c>
      <c r="AY238" s="17">
        <v>0</v>
      </c>
      <c r="AZ238" s="17">
        <v>185.98819999999992</v>
      </c>
      <c r="BA238" s="17">
        <v>0</v>
      </c>
      <c r="BB238" s="15">
        <f t="shared" si="106"/>
        <v>185.98819999999992</v>
      </c>
      <c r="BC238" s="16">
        <v>0</v>
      </c>
      <c r="BD238" s="17">
        <v>0</v>
      </c>
      <c r="BE238" s="17">
        <v>0</v>
      </c>
      <c r="BF238" s="17">
        <v>0</v>
      </c>
      <c r="BG238" s="17">
        <v>0</v>
      </c>
      <c r="BH238" s="15">
        <f t="shared" si="107"/>
        <v>0</v>
      </c>
      <c r="BI238" s="16">
        <v>0</v>
      </c>
      <c r="BJ238" s="17">
        <v>0</v>
      </c>
      <c r="BK238" s="17">
        <v>0</v>
      </c>
      <c r="BL238" s="17">
        <v>0</v>
      </c>
      <c r="BM238" s="17">
        <v>0</v>
      </c>
      <c r="BN238" s="15">
        <f t="shared" si="108"/>
        <v>0</v>
      </c>
    </row>
    <row r="239" spans="1:66" x14ac:dyDescent="0.2">
      <c r="A239" s="14" t="s">
        <v>648</v>
      </c>
      <c r="B239" s="14" t="s">
        <v>1068</v>
      </c>
      <c r="C239" s="67" t="s">
        <v>1087</v>
      </c>
      <c r="D239" s="14" t="s">
        <v>138</v>
      </c>
      <c r="E239" s="14" t="s">
        <v>91</v>
      </c>
      <c r="F239" s="14" t="s">
        <v>48</v>
      </c>
      <c r="G239" s="98">
        <f t="shared" si="89"/>
        <v>0</v>
      </c>
      <c r="H239" s="98">
        <f t="shared" si="90"/>
        <v>0</v>
      </c>
      <c r="I239" s="98">
        <f t="shared" si="91"/>
        <v>0</v>
      </c>
      <c r="J239" s="98">
        <f t="shared" si="92"/>
        <v>0</v>
      </c>
      <c r="K239" s="98">
        <f t="shared" si="93"/>
        <v>0</v>
      </c>
      <c r="L239" s="15">
        <f t="shared" si="94"/>
        <v>0</v>
      </c>
      <c r="M239" s="99">
        <v>0</v>
      </c>
      <c r="N239" s="98">
        <v>0</v>
      </c>
      <c r="O239" s="98">
        <v>0</v>
      </c>
      <c r="P239" s="98">
        <v>0</v>
      </c>
      <c r="Q239" s="98">
        <v>0</v>
      </c>
      <c r="R239" s="15">
        <f t="shared" si="95"/>
        <v>0</v>
      </c>
      <c r="S239" s="16">
        <v>0</v>
      </c>
      <c r="T239" s="17">
        <v>0</v>
      </c>
      <c r="U239" s="17">
        <v>0</v>
      </c>
      <c r="V239" s="17">
        <v>0</v>
      </c>
      <c r="W239" s="17">
        <v>0</v>
      </c>
      <c r="X239" s="15">
        <f t="shared" si="96"/>
        <v>0</v>
      </c>
      <c r="Y239" s="18">
        <f>S239*('Labour cost esc'!J$12-1)</f>
        <v>0</v>
      </c>
      <c r="Z239" s="19">
        <f>T239*('Labour cost esc'!K$12-1)</f>
        <v>0</v>
      </c>
      <c r="AA239" s="19">
        <f>U239*('Labour cost esc'!L$12-1)</f>
        <v>0</v>
      </c>
      <c r="AB239" s="19">
        <f>V239*('Labour cost esc'!M$12-1)</f>
        <v>0</v>
      </c>
      <c r="AC239" s="19">
        <f>W239*('Labour cost esc'!N$12-1)</f>
        <v>0</v>
      </c>
      <c r="AD239" s="15">
        <f t="shared" si="97"/>
        <v>0</v>
      </c>
      <c r="AE239" s="18">
        <f t="shared" si="98"/>
        <v>0</v>
      </c>
      <c r="AF239" s="19">
        <f t="shared" si="99"/>
        <v>0</v>
      </c>
      <c r="AG239" s="19">
        <f t="shared" si="100"/>
        <v>0</v>
      </c>
      <c r="AH239" s="19">
        <f t="shared" si="101"/>
        <v>0</v>
      </c>
      <c r="AI239" s="19">
        <f t="shared" si="102"/>
        <v>0</v>
      </c>
      <c r="AJ239" s="20">
        <f t="shared" si="103"/>
        <v>0</v>
      </c>
      <c r="AK239" s="98">
        <f t="shared" si="109"/>
        <v>0</v>
      </c>
      <c r="AL239" s="98">
        <f t="shared" si="110"/>
        <v>0</v>
      </c>
      <c r="AM239" s="98">
        <f t="shared" si="111"/>
        <v>0</v>
      </c>
      <c r="AN239" s="98">
        <f t="shared" si="112"/>
        <v>0</v>
      </c>
      <c r="AO239" s="98">
        <f t="shared" si="113"/>
        <v>0</v>
      </c>
      <c r="AP239" s="15">
        <f t="shared" si="104"/>
        <v>0</v>
      </c>
      <c r="AQ239" s="99">
        <v>0</v>
      </c>
      <c r="AR239" s="98">
        <v>0</v>
      </c>
      <c r="AS239" s="98">
        <v>0</v>
      </c>
      <c r="AT239" s="98">
        <v>0</v>
      </c>
      <c r="AU239" s="98">
        <v>0</v>
      </c>
      <c r="AV239" s="15">
        <f t="shared" si="105"/>
        <v>0</v>
      </c>
      <c r="AW239" s="16">
        <v>0</v>
      </c>
      <c r="AX239" s="17">
        <v>0</v>
      </c>
      <c r="AY239" s="17">
        <v>0</v>
      </c>
      <c r="AZ239" s="17">
        <v>207.82900000000001</v>
      </c>
      <c r="BA239" s="17">
        <v>0</v>
      </c>
      <c r="BB239" s="15">
        <f t="shared" si="106"/>
        <v>207.82900000000001</v>
      </c>
      <c r="BC239" s="16">
        <v>0</v>
      </c>
      <c r="BD239" s="17">
        <v>0</v>
      </c>
      <c r="BE239" s="17">
        <v>0</v>
      </c>
      <c r="BF239" s="17">
        <v>0</v>
      </c>
      <c r="BG239" s="17">
        <v>0</v>
      </c>
      <c r="BH239" s="15">
        <f t="shared" si="107"/>
        <v>0</v>
      </c>
      <c r="BI239" s="16">
        <v>0</v>
      </c>
      <c r="BJ239" s="17">
        <v>0</v>
      </c>
      <c r="BK239" s="17">
        <v>0</v>
      </c>
      <c r="BL239" s="17">
        <v>0</v>
      </c>
      <c r="BM239" s="17">
        <v>0</v>
      </c>
      <c r="BN239" s="15">
        <f t="shared" si="108"/>
        <v>0</v>
      </c>
    </row>
    <row r="240" spans="1:66" x14ac:dyDescent="0.2">
      <c r="A240" s="14" t="s">
        <v>649</v>
      </c>
      <c r="B240" s="14" t="s">
        <v>1068</v>
      </c>
      <c r="C240" s="67" t="s">
        <v>650</v>
      </c>
      <c r="D240" s="14" t="s">
        <v>138</v>
      </c>
      <c r="E240" s="14" t="s">
        <v>91</v>
      </c>
      <c r="F240" s="14" t="s">
        <v>32</v>
      </c>
      <c r="G240" s="98">
        <f t="shared" si="89"/>
        <v>0</v>
      </c>
      <c r="H240" s="98">
        <f t="shared" si="90"/>
        <v>0</v>
      </c>
      <c r="I240" s="98">
        <f t="shared" si="91"/>
        <v>0</v>
      </c>
      <c r="J240" s="98">
        <f t="shared" si="92"/>
        <v>0</v>
      </c>
      <c r="K240" s="98">
        <f t="shared" si="93"/>
        <v>0</v>
      </c>
      <c r="L240" s="15">
        <f t="shared" si="94"/>
        <v>0</v>
      </c>
      <c r="M240" s="99">
        <v>0</v>
      </c>
      <c r="N240" s="98">
        <v>0</v>
      </c>
      <c r="O240" s="98">
        <v>0</v>
      </c>
      <c r="P240" s="98">
        <v>0</v>
      </c>
      <c r="Q240" s="98">
        <v>0</v>
      </c>
      <c r="R240" s="15">
        <f t="shared" si="95"/>
        <v>0</v>
      </c>
      <c r="S240" s="16">
        <v>0</v>
      </c>
      <c r="T240" s="17">
        <v>0</v>
      </c>
      <c r="U240" s="17">
        <v>0</v>
      </c>
      <c r="V240" s="17">
        <v>0</v>
      </c>
      <c r="W240" s="17">
        <v>0</v>
      </c>
      <c r="X240" s="15">
        <f t="shared" si="96"/>
        <v>0</v>
      </c>
      <c r="Y240" s="18">
        <f>S240*('Labour cost esc'!J$12-1)</f>
        <v>0</v>
      </c>
      <c r="Z240" s="19">
        <f>T240*('Labour cost esc'!K$12-1)</f>
        <v>0</v>
      </c>
      <c r="AA240" s="19">
        <f>U240*('Labour cost esc'!L$12-1)</f>
        <v>0</v>
      </c>
      <c r="AB240" s="19">
        <f>V240*('Labour cost esc'!M$12-1)</f>
        <v>0</v>
      </c>
      <c r="AC240" s="19">
        <f>W240*('Labour cost esc'!N$12-1)</f>
        <v>0</v>
      </c>
      <c r="AD240" s="15">
        <f t="shared" si="97"/>
        <v>0</v>
      </c>
      <c r="AE240" s="18">
        <f t="shared" si="98"/>
        <v>0</v>
      </c>
      <c r="AF240" s="19">
        <f t="shared" si="99"/>
        <v>0</v>
      </c>
      <c r="AG240" s="19">
        <f t="shared" si="100"/>
        <v>0</v>
      </c>
      <c r="AH240" s="19">
        <f t="shared" si="101"/>
        <v>0</v>
      </c>
      <c r="AI240" s="19">
        <f t="shared" si="102"/>
        <v>0</v>
      </c>
      <c r="AJ240" s="20">
        <f t="shared" si="103"/>
        <v>0</v>
      </c>
      <c r="AK240" s="98">
        <f t="shared" si="109"/>
        <v>0</v>
      </c>
      <c r="AL240" s="98">
        <f t="shared" si="110"/>
        <v>0</v>
      </c>
      <c r="AM240" s="98">
        <f t="shared" si="111"/>
        <v>0</v>
      </c>
      <c r="AN240" s="98">
        <f t="shared" si="112"/>
        <v>0</v>
      </c>
      <c r="AO240" s="98">
        <f t="shared" si="113"/>
        <v>0</v>
      </c>
      <c r="AP240" s="15">
        <f t="shared" si="104"/>
        <v>0</v>
      </c>
      <c r="AQ240" s="99">
        <v>0</v>
      </c>
      <c r="AR240" s="98">
        <v>0</v>
      </c>
      <c r="AS240" s="98">
        <v>0</v>
      </c>
      <c r="AT240" s="98">
        <v>0</v>
      </c>
      <c r="AU240" s="98">
        <v>0</v>
      </c>
      <c r="AV240" s="15">
        <f t="shared" si="105"/>
        <v>0</v>
      </c>
      <c r="AW240" s="16">
        <v>0</v>
      </c>
      <c r="AX240" s="17">
        <v>0</v>
      </c>
      <c r="AY240" s="17">
        <v>0</v>
      </c>
      <c r="AZ240" s="17">
        <v>260.71132999999998</v>
      </c>
      <c r="BA240" s="17">
        <v>0</v>
      </c>
      <c r="BB240" s="15">
        <f t="shared" si="106"/>
        <v>260.71132999999998</v>
      </c>
      <c r="BC240" s="16">
        <v>0</v>
      </c>
      <c r="BD240" s="17">
        <v>0</v>
      </c>
      <c r="BE240" s="17">
        <v>0</v>
      </c>
      <c r="BF240" s="17">
        <v>0</v>
      </c>
      <c r="BG240" s="17">
        <v>0</v>
      </c>
      <c r="BH240" s="15">
        <f t="shared" si="107"/>
        <v>0</v>
      </c>
      <c r="BI240" s="16">
        <v>0</v>
      </c>
      <c r="BJ240" s="17">
        <v>0</v>
      </c>
      <c r="BK240" s="17">
        <v>0</v>
      </c>
      <c r="BL240" s="17">
        <v>0</v>
      </c>
      <c r="BM240" s="17">
        <v>0</v>
      </c>
      <c r="BN240" s="15">
        <f t="shared" si="108"/>
        <v>0</v>
      </c>
    </row>
    <row r="241" spans="1:66" x14ac:dyDescent="0.2">
      <c r="A241" s="14" t="s">
        <v>651</v>
      </c>
      <c r="B241" s="14" t="s">
        <v>1068</v>
      </c>
      <c r="C241" s="67" t="s">
        <v>652</v>
      </c>
      <c r="D241" s="14" t="s">
        <v>138</v>
      </c>
      <c r="E241" s="14" t="s">
        <v>91</v>
      </c>
      <c r="F241" s="14" t="s">
        <v>32</v>
      </c>
      <c r="G241" s="98">
        <f t="shared" si="89"/>
        <v>0</v>
      </c>
      <c r="H241" s="98">
        <f t="shared" si="90"/>
        <v>0</v>
      </c>
      <c r="I241" s="98">
        <f t="shared" si="91"/>
        <v>0</v>
      </c>
      <c r="J241" s="98">
        <f t="shared" si="92"/>
        <v>0</v>
      </c>
      <c r="K241" s="98">
        <f t="shared" si="93"/>
        <v>0</v>
      </c>
      <c r="L241" s="15">
        <f t="shared" si="94"/>
        <v>0</v>
      </c>
      <c r="M241" s="99">
        <v>0</v>
      </c>
      <c r="N241" s="98">
        <v>0</v>
      </c>
      <c r="O241" s="98">
        <v>0</v>
      </c>
      <c r="P241" s="98">
        <v>0</v>
      </c>
      <c r="Q241" s="98">
        <v>0</v>
      </c>
      <c r="R241" s="15">
        <f t="shared" si="95"/>
        <v>0</v>
      </c>
      <c r="S241" s="16">
        <v>0</v>
      </c>
      <c r="T241" s="17">
        <v>0</v>
      </c>
      <c r="U241" s="17">
        <v>0</v>
      </c>
      <c r="V241" s="17">
        <v>0</v>
      </c>
      <c r="W241" s="17">
        <v>0</v>
      </c>
      <c r="X241" s="15">
        <f t="shared" si="96"/>
        <v>0</v>
      </c>
      <c r="Y241" s="18">
        <f>S241*('Labour cost esc'!J$12-1)</f>
        <v>0</v>
      </c>
      <c r="Z241" s="19">
        <f>T241*('Labour cost esc'!K$12-1)</f>
        <v>0</v>
      </c>
      <c r="AA241" s="19">
        <f>U241*('Labour cost esc'!L$12-1)</f>
        <v>0</v>
      </c>
      <c r="AB241" s="19">
        <f>V241*('Labour cost esc'!M$12-1)</f>
        <v>0</v>
      </c>
      <c r="AC241" s="19">
        <f>W241*('Labour cost esc'!N$12-1)</f>
        <v>0</v>
      </c>
      <c r="AD241" s="15">
        <f t="shared" si="97"/>
        <v>0</v>
      </c>
      <c r="AE241" s="18">
        <f t="shared" si="98"/>
        <v>0</v>
      </c>
      <c r="AF241" s="19">
        <f t="shared" si="99"/>
        <v>0</v>
      </c>
      <c r="AG241" s="19">
        <f t="shared" si="100"/>
        <v>0</v>
      </c>
      <c r="AH241" s="19">
        <f t="shared" si="101"/>
        <v>0</v>
      </c>
      <c r="AI241" s="19">
        <f t="shared" si="102"/>
        <v>0</v>
      </c>
      <c r="AJ241" s="20">
        <f t="shared" si="103"/>
        <v>0</v>
      </c>
      <c r="AK241" s="98">
        <f t="shared" si="109"/>
        <v>0</v>
      </c>
      <c r="AL241" s="98">
        <f t="shared" si="110"/>
        <v>0</v>
      </c>
      <c r="AM241" s="98">
        <f t="shared" si="111"/>
        <v>0</v>
      </c>
      <c r="AN241" s="98">
        <f t="shared" si="112"/>
        <v>0</v>
      </c>
      <c r="AO241" s="98">
        <f t="shared" si="113"/>
        <v>0</v>
      </c>
      <c r="AP241" s="15">
        <f t="shared" si="104"/>
        <v>0</v>
      </c>
      <c r="AQ241" s="99">
        <v>0</v>
      </c>
      <c r="AR241" s="98">
        <v>0</v>
      </c>
      <c r="AS241" s="98">
        <v>0</v>
      </c>
      <c r="AT241" s="98">
        <v>0</v>
      </c>
      <c r="AU241" s="98">
        <v>0</v>
      </c>
      <c r="AV241" s="15">
        <f t="shared" si="105"/>
        <v>0</v>
      </c>
      <c r="AW241" s="16">
        <v>0</v>
      </c>
      <c r="AX241" s="17">
        <v>0</v>
      </c>
      <c r="AY241" s="17">
        <v>0</v>
      </c>
      <c r="AZ241" s="17">
        <v>138.05886000000001</v>
      </c>
      <c r="BA241" s="17">
        <v>0</v>
      </c>
      <c r="BB241" s="15">
        <f t="shared" si="106"/>
        <v>138.05886000000001</v>
      </c>
      <c r="BC241" s="16">
        <v>0</v>
      </c>
      <c r="BD241" s="17">
        <v>0</v>
      </c>
      <c r="BE241" s="17">
        <v>0</v>
      </c>
      <c r="BF241" s="17">
        <v>0</v>
      </c>
      <c r="BG241" s="17">
        <v>0</v>
      </c>
      <c r="BH241" s="15">
        <f t="shared" si="107"/>
        <v>0</v>
      </c>
      <c r="BI241" s="16">
        <v>0</v>
      </c>
      <c r="BJ241" s="17">
        <v>0</v>
      </c>
      <c r="BK241" s="17">
        <v>0</v>
      </c>
      <c r="BL241" s="17">
        <v>0</v>
      </c>
      <c r="BM241" s="17">
        <v>0</v>
      </c>
      <c r="BN241" s="15">
        <f t="shared" si="108"/>
        <v>0</v>
      </c>
    </row>
    <row r="242" spans="1:66" x14ac:dyDescent="0.2">
      <c r="A242" s="14" t="s">
        <v>653</v>
      </c>
      <c r="B242" s="14" t="s">
        <v>1068</v>
      </c>
      <c r="C242" s="67" t="s">
        <v>654</v>
      </c>
      <c r="D242" s="14" t="s">
        <v>138</v>
      </c>
      <c r="E242" s="14" t="s">
        <v>91</v>
      </c>
      <c r="F242" s="14" t="s">
        <v>48</v>
      </c>
      <c r="G242" s="98">
        <f t="shared" si="89"/>
        <v>0</v>
      </c>
      <c r="H242" s="98">
        <f t="shared" si="90"/>
        <v>0</v>
      </c>
      <c r="I242" s="98">
        <f t="shared" si="91"/>
        <v>0</v>
      </c>
      <c r="J242" s="98">
        <f t="shared" si="92"/>
        <v>0</v>
      </c>
      <c r="K242" s="98">
        <f t="shared" si="93"/>
        <v>0</v>
      </c>
      <c r="L242" s="15">
        <f t="shared" si="94"/>
        <v>0</v>
      </c>
      <c r="M242" s="99">
        <v>0</v>
      </c>
      <c r="N242" s="98">
        <v>0</v>
      </c>
      <c r="O242" s="98">
        <v>0</v>
      </c>
      <c r="P242" s="98">
        <v>0</v>
      </c>
      <c r="Q242" s="98">
        <v>0</v>
      </c>
      <c r="R242" s="15">
        <f t="shared" si="95"/>
        <v>0</v>
      </c>
      <c r="S242" s="16">
        <v>0</v>
      </c>
      <c r="T242" s="17">
        <v>0</v>
      </c>
      <c r="U242" s="17">
        <v>0</v>
      </c>
      <c r="V242" s="17">
        <v>0</v>
      </c>
      <c r="W242" s="17">
        <v>0</v>
      </c>
      <c r="X242" s="15">
        <f t="shared" si="96"/>
        <v>0</v>
      </c>
      <c r="Y242" s="18">
        <f>S242*('Labour cost esc'!J$12-1)</f>
        <v>0</v>
      </c>
      <c r="Z242" s="19">
        <f>T242*('Labour cost esc'!K$12-1)</f>
        <v>0</v>
      </c>
      <c r="AA242" s="19">
        <f>U242*('Labour cost esc'!L$12-1)</f>
        <v>0</v>
      </c>
      <c r="AB242" s="19">
        <f>V242*('Labour cost esc'!M$12-1)</f>
        <v>0</v>
      </c>
      <c r="AC242" s="19">
        <f>W242*('Labour cost esc'!N$12-1)</f>
        <v>0</v>
      </c>
      <c r="AD242" s="15">
        <f t="shared" si="97"/>
        <v>0</v>
      </c>
      <c r="AE242" s="18">
        <f t="shared" si="98"/>
        <v>0</v>
      </c>
      <c r="AF242" s="19">
        <f t="shared" si="99"/>
        <v>0</v>
      </c>
      <c r="AG242" s="19">
        <f t="shared" si="100"/>
        <v>0</v>
      </c>
      <c r="AH242" s="19">
        <f t="shared" si="101"/>
        <v>0</v>
      </c>
      <c r="AI242" s="19">
        <f t="shared" si="102"/>
        <v>0</v>
      </c>
      <c r="AJ242" s="20">
        <f t="shared" si="103"/>
        <v>0</v>
      </c>
      <c r="AK242" s="98">
        <f t="shared" si="109"/>
        <v>0</v>
      </c>
      <c r="AL242" s="98">
        <f t="shared" si="110"/>
        <v>0</v>
      </c>
      <c r="AM242" s="98">
        <f t="shared" si="111"/>
        <v>0</v>
      </c>
      <c r="AN242" s="98">
        <f t="shared" si="112"/>
        <v>0</v>
      </c>
      <c r="AO242" s="98">
        <f t="shared" si="113"/>
        <v>0</v>
      </c>
      <c r="AP242" s="15">
        <f t="shared" si="104"/>
        <v>0</v>
      </c>
      <c r="AQ242" s="99">
        <v>0</v>
      </c>
      <c r="AR242" s="98">
        <v>0</v>
      </c>
      <c r="AS242" s="98">
        <v>0</v>
      </c>
      <c r="AT242" s="98">
        <v>0</v>
      </c>
      <c r="AU242" s="98">
        <v>0</v>
      </c>
      <c r="AV242" s="15">
        <f t="shared" si="105"/>
        <v>0</v>
      </c>
      <c r="AW242" s="16">
        <v>0</v>
      </c>
      <c r="AX242" s="17">
        <v>0</v>
      </c>
      <c r="AY242" s="17">
        <v>0</v>
      </c>
      <c r="AZ242" s="17">
        <v>261.59084999999999</v>
      </c>
      <c r="BA242" s="17">
        <v>0</v>
      </c>
      <c r="BB242" s="15">
        <f t="shared" si="106"/>
        <v>261.59084999999999</v>
      </c>
      <c r="BC242" s="16">
        <v>0</v>
      </c>
      <c r="BD242" s="17">
        <v>0</v>
      </c>
      <c r="BE242" s="17">
        <v>0</v>
      </c>
      <c r="BF242" s="17">
        <v>0</v>
      </c>
      <c r="BG242" s="17">
        <v>0</v>
      </c>
      <c r="BH242" s="15">
        <f t="shared" si="107"/>
        <v>0</v>
      </c>
      <c r="BI242" s="16">
        <v>0</v>
      </c>
      <c r="BJ242" s="17">
        <v>0</v>
      </c>
      <c r="BK242" s="17">
        <v>0</v>
      </c>
      <c r="BL242" s="17">
        <v>0</v>
      </c>
      <c r="BM242" s="17">
        <v>0</v>
      </c>
      <c r="BN242" s="15">
        <f t="shared" si="108"/>
        <v>0</v>
      </c>
    </row>
    <row r="243" spans="1:66" x14ac:dyDescent="0.2">
      <c r="A243" s="14" t="s">
        <v>655</v>
      </c>
      <c r="B243" s="14" t="s">
        <v>1068</v>
      </c>
      <c r="C243" s="67" t="s">
        <v>137</v>
      </c>
      <c r="D243" s="14" t="s">
        <v>138</v>
      </c>
      <c r="E243" s="14" t="s">
        <v>91</v>
      </c>
      <c r="F243" s="14" t="s">
        <v>32</v>
      </c>
      <c r="G243" s="98">
        <f t="shared" si="89"/>
        <v>670</v>
      </c>
      <c r="H243" s="98">
        <f t="shared" si="90"/>
        <v>0</v>
      </c>
      <c r="I243" s="98">
        <f t="shared" si="91"/>
        <v>670</v>
      </c>
      <c r="J243" s="98">
        <f t="shared" si="92"/>
        <v>0</v>
      </c>
      <c r="K243" s="98">
        <f t="shared" si="93"/>
        <v>566.66666666666663</v>
      </c>
      <c r="L243" s="15">
        <f t="shared" si="94"/>
        <v>621.0526315789474</v>
      </c>
      <c r="M243" s="99">
        <v>1</v>
      </c>
      <c r="N243" s="98">
        <v>0</v>
      </c>
      <c r="O243" s="98">
        <v>1</v>
      </c>
      <c r="P243" s="98">
        <v>0</v>
      </c>
      <c r="Q243" s="98">
        <v>1.8</v>
      </c>
      <c r="R243" s="15">
        <f t="shared" si="95"/>
        <v>3.8</v>
      </c>
      <c r="S243" s="16">
        <v>670</v>
      </c>
      <c r="T243" s="17">
        <v>0</v>
      </c>
      <c r="U243" s="17">
        <v>670</v>
      </c>
      <c r="V243" s="17">
        <v>0</v>
      </c>
      <c r="W243" s="17">
        <v>1020</v>
      </c>
      <c r="X243" s="15">
        <f t="shared" si="96"/>
        <v>2360</v>
      </c>
      <c r="Y243" s="18">
        <f>S243*('Labour cost esc'!J$12-1)</f>
        <v>3.4155477589642125</v>
      </c>
      <c r="Z243" s="19">
        <f>T243*('Labour cost esc'!K$12-1)</f>
        <v>0</v>
      </c>
      <c r="AA243" s="19">
        <f>U243*('Labour cost esc'!L$12-1)</f>
        <v>6.8485074082176673</v>
      </c>
      <c r="AB243" s="19">
        <f>V243*('Labour cost esc'!M$12-1)</f>
        <v>0</v>
      </c>
      <c r="AC243" s="19">
        <f>W243*('Labour cost esc'!N$12-1)</f>
        <v>15.679025469960113</v>
      </c>
      <c r="AD243" s="15">
        <f t="shared" si="97"/>
        <v>25.943080637141993</v>
      </c>
      <c r="AE243" s="18">
        <f t="shared" si="98"/>
        <v>673.41554775896418</v>
      </c>
      <c r="AF243" s="19">
        <f t="shared" si="99"/>
        <v>0</v>
      </c>
      <c r="AG243" s="19">
        <f t="shared" si="100"/>
        <v>676.84850740821764</v>
      </c>
      <c r="AH243" s="19">
        <f t="shared" si="101"/>
        <v>0</v>
      </c>
      <c r="AI243" s="19">
        <f t="shared" si="102"/>
        <v>1035.6790254699602</v>
      </c>
      <c r="AJ243" s="20">
        <f t="shared" si="103"/>
        <v>2385.943080637142</v>
      </c>
      <c r="AK243" s="98">
        <f t="shared" si="109"/>
        <v>0</v>
      </c>
      <c r="AL243" s="98">
        <f t="shared" si="110"/>
        <v>0</v>
      </c>
      <c r="AM243" s="98">
        <f t="shared" si="111"/>
        <v>0</v>
      </c>
      <c r="AN243" s="98">
        <f t="shared" si="112"/>
        <v>0</v>
      </c>
      <c r="AO243" s="98">
        <f t="shared" si="113"/>
        <v>0</v>
      </c>
      <c r="AP243" s="15">
        <f t="shared" si="104"/>
        <v>0</v>
      </c>
      <c r="AQ243" s="99">
        <v>0</v>
      </c>
      <c r="AR243" s="98">
        <v>0</v>
      </c>
      <c r="AS243" s="98">
        <v>0</v>
      </c>
      <c r="AT243" s="98">
        <v>0</v>
      </c>
      <c r="AU243" s="98">
        <v>0</v>
      </c>
      <c r="AV243" s="15">
        <f t="shared" si="105"/>
        <v>0</v>
      </c>
      <c r="AW243" s="16">
        <v>313.48572148120354</v>
      </c>
      <c r="AX243" s="17">
        <v>90.47030095857798</v>
      </c>
      <c r="AY243" s="17">
        <v>-8.5606772400000057</v>
      </c>
      <c r="AZ243" s="17">
        <v>1036.2145899999998</v>
      </c>
      <c r="BA243" s="17">
        <v>257.214</v>
      </c>
      <c r="BB243" s="15">
        <f t="shared" si="106"/>
        <v>1688.8239351997813</v>
      </c>
      <c r="BC243" s="16">
        <v>0</v>
      </c>
      <c r="BD243" s="17">
        <v>0</v>
      </c>
      <c r="BE243" s="17">
        <v>0</v>
      </c>
      <c r="BF243" s="17">
        <v>0</v>
      </c>
      <c r="BG243" s="17">
        <v>0</v>
      </c>
      <c r="BH243" s="15">
        <f t="shared" si="107"/>
        <v>0</v>
      </c>
      <c r="BI243" s="16">
        <v>454.50825736516373</v>
      </c>
      <c r="BJ243" s="17">
        <v>523.66997463559312</v>
      </c>
      <c r="BK243" s="17">
        <v>424.85473613090267</v>
      </c>
      <c r="BL243" s="17">
        <v>493.43487622311528</v>
      </c>
      <c r="BM243" s="17">
        <v>568.5605065127304</v>
      </c>
      <c r="BN243" s="15">
        <f t="shared" si="108"/>
        <v>2465.0283508675052</v>
      </c>
    </row>
    <row r="244" spans="1:66" x14ac:dyDescent="0.2">
      <c r="A244" s="14" t="s">
        <v>656</v>
      </c>
      <c r="B244" s="14" t="s">
        <v>1068</v>
      </c>
      <c r="C244" s="67" t="s">
        <v>657</v>
      </c>
      <c r="D244" s="14" t="s">
        <v>138</v>
      </c>
      <c r="E244" s="14" t="s">
        <v>91</v>
      </c>
      <c r="F244" s="14" t="s">
        <v>32</v>
      </c>
      <c r="G244" s="98">
        <f t="shared" si="89"/>
        <v>0</v>
      </c>
      <c r="H244" s="98">
        <f t="shared" si="90"/>
        <v>0</v>
      </c>
      <c r="I244" s="98">
        <f t="shared" si="91"/>
        <v>0</v>
      </c>
      <c r="J244" s="98">
        <f t="shared" si="92"/>
        <v>0</v>
      </c>
      <c r="K244" s="98">
        <f t="shared" si="93"/>
        <v>0</v>
      </c>
      <c r="L244" s="15">
        <f t="shared" si="94"/>
        <v>0</v>
      </c>
      <c r="M244" s="99">
        <v>0</v>
      </c>
      <c r="N244" s="98">
        <v>0</v>
      </c>
      <c r="O244" s="98">
        <v>0</v>
      </c>
      <c r="P244" s="98">
        <v>0</v>
      </c>
      <c r="Q244" s="98">
        <v>0</v>
      </c>
      <c r="R244" s="15">
        <f t="shared" si="95"/>
        <v>0</v>
      </c>
      <c r="S244" s="16">
        <v>0</v>
      </c>
      <c r="T244" s="17">
        <v>0</v>
      </c>
      <c r="U244" s="17">
        <v>0</v>
      </c>
      <c r="V244" s="17">
        <v>0</v>
      </c>
      <c r="W244" s="17">
        <v>0</v>
      </c>
      <c r="X244" s="15">
        <f t="shared" si="96"/>
        <v>0</v>
      </c>
      <c r="Y244" s="18">
        <f>S244*('Labour cost esc'!J$12-1)</f>
        <v>0</v>
      </c>
      <c r="Z244" s="19">
        <f>T244*('Labour cost esc'!K$12-1)</f>
        <v>0</v>
      </c>
      <c r="AA244" s="19">
        <f>U244*('Labour cost esc'!L$12-1)</f>
        <v>0</v>
      </c>
      <c r="AB244" s="19">
        <f>V244*('Labour cost esc'!M$12-1)</f>
        <v>0</v>
      </c>
      <c r="AC244" s="19">
        <f>W244*('Labour cost esc'!N$12-1)</f>
        <v>0</v>
      </c>
      <c r="AD244" s="15">
        <f t="shared" si="97"/>
        <v>0</v>
      </c>
      <c r="AE244" s="18">
        <f t="shared" si="98"/>
        <v>0</v>
      </c>
      <c r="AF244" s="19">
        <f t="shared" si="99"/>
        <v>0</v>
      </c>
      <c r="AG244" s="19">
        <f t="shared" si="100"/>
        <v>0</v>
      </c>
      <c r="AH244" s="19">
        <f t="shared" si="101"/>
        <v>0</v>
      </c>
      <c r="AI244" s="19">
        <f t="shared" si="102"/>
        <v>0</v>
      </c>
      <c r="AJ244" s="20">
        <f t="shared" si="103"/>
        <v>0</v>
      </c>
      <c r="AK244" s="98">
        <f t="shared" si="109"/>
        <v>0</v>
      </c>
      <c r="AL244" s="98">
        <f t="shared" si="110"/>
        <v>0</v>
      </c>
      <c r="AM244" s="98">
        <f t="shared" si="111"/>
        <v>0</v>
      </c>
      <c r="AN244" s="98">
        <f t="shared" si="112"/>
        <v>0</v>
      </c>
      <c r="AO244" s="98">
        <f t="shared" si="113"/>
        <v>0</v>
      </c>
      <c r="AP244" s="15">
        <f t="shared" si="104"/>
        <v>0</v>
      </c>
      <c r="AQ244" s="99">
        <v>0</v>
      </c>
      <c r="AR244" s="98">
        <v>0</v>
      </c>
      <c r="AS244" s="98">
        <v>0</v>
      </c>
      <c r="AT244" s="98">
        <v>0</v>
      </c>
      <c r="AU244" s="98">
        <v>0</v>
      </c>
      <c r="AV244" s="15">
        <f t="shared" si="105"/>
        <v>0</v>
      </c>
      <c r="AW244" s="16">
        <v>0</v>
      </c>
      <c r="AX244" s="17">
        <v>0</v>
      </c>
      <c r="AY244" s="17">
        <v>0</v>
      </c>
      <c r="AZ244" s="17">
        <v>0</v>
      </c>
      <c r="BA244" s="17">
        <v>0</v>
      </c>
      <c r="BB244" s="15">
        <f t="shared" si="106"/>
        <v>0</v>
      </c>
      <c r="BC244" s="16">
        <v>0</v>
      </c>
      <c r="BD244" s="17">
        <v>0</v>
      </c>
      <c r="BE244" s="17">
        <v>0</v>
      </c>
      <c r="BF244" s="17">
        <v>0</v>
      </c>
      <c r="BG244" s="17">
        <v>0</v>
      </c>
      <c r="BH244" s="15">
        <f t="shared" si="107"/>
        <v>0</v>
      </c>
      <c r="BI244" s="16">
        <v>156.71471242238181</v>
      </c>
      <c r="BJ244" s="17">
        <v>0</v>
      </c>
      <c r="BK244" s="17">
        <v>0</v>
      </c>
      <c r="BL244" s="17">
        <v>0</v>
      </c>
      <c r="BM244" s="17">
        <v>0</v>
      </c>
      <c r="BN244" s="15">
        <f t="shared" si="108"/>
        <v>156.71471242238181</v>
      </c>
    </row>
    <row r="245" spans="1:66" x14ac:dyDescent="0.2">
      <c r="A245" s="14" t="s">
        <v>658</v>
      </c>
      <c r="B245" s="14" t="s">
        <v>1068</v>
      </c>
      <c r="C245" s="67" t="s">
        <v>659</v>
      </c>
      <c r="D245" s="14" t="s">
        <v>138</v>
      </c>
      <c r="E245" s="14" t="s">
        <v>34</v>
      </c>
      <c r="F245" s="14" t="s">
        <v>32</v>
      </c>
      <c r="G245" s="98">
        <f t="shared" si="89"/>
        <v>0</v>
      </c>
      <c r="H245" s="98">
        <f t="shared" si="90"/>
        <v>0</v>
      </c>
      <c r="I245" s="98">
        <f t="shared" si="91"/>
        <v>0</v>
      </c>
      <c r="J245" s="98">
        <f t="shared" si="92"/>
        <v>0</v>
      </c>
      <c r="K245" s="98">
        <f t="shared" si="93"/>
        <v>0</v>
      </c>
      <c r="L245" s="15">
        <f t="shared" si="94"/>
        <v>0</v>
      </c>
      <c r="M245" s="99">
        <v>0</v>
      </c>
      <c r="N245" s="98">
        <v>0</v>
      </c>
      <c r="O245" s="98">
        <v>0</v>
      </c>
      <c r="P245" s="98">
        <v>0</v>
      </c>
      <c r="Q245" s="98">
        <v>0</v>
      </c>
      <c r="R245" s="15">
        <f t="shared" si="95"/>
        <v>0</v>
      </c>
      <c r="S245" s="16">
        <v>0</v>
      </c>
      <c r="T245" s="17">
        <v>0</v>
      </c>
      <c r="U245" s="17">
        <v>0</v>
      </c>
      <c r="V245" s="17">
        <v>0</v>
      </c>
      <c r="W245" s="17">
        <v>0</v>
      </c>
      <c r="X245" s="15">
        <f t="shared" si="96"/>
        <v>0</v>
      </c>
      <c r="Y245" s="18">
        <f>S245*('Labour cost esc'!J$12-1)</f>
        <v>0</v>
      </c>
      <c r="Z245" s="19">
        <f>T245*('Labour cost esc'!K$12-1)</f>
        <v>0</v>
      </c>
      <c r="AA245" s="19">
        <f>U245*('Labour cost esc'!L$12-1)</f>
        <v>0</v>
      </c>
      <c r="AB245" s="19">
        <f>V245*('Labour cost esc'!M$12-1)</f>
        <v>0</v>
      </c>
      <c r="AC245" s="19">
        <f>W245*('Labour cost esc'!N$12-1)</f>
        <v>0</v>
      </c>
      <c r="AD245" s="15">
        <f t="shared" si="97"/>
        <v>0</v>
      </c>
      <c r="AE245" s="18">
        <f t="shared" si="98"/>
        <v>0</v>
      </c>
      <c r="AF245" s="19">
        <f t="shared" si="99"/>
        <v>0</v>
      </c>
      <c r="AG245" s="19">
        <f t="shared" si="100"/>
        <v>0</v>
      </c>
      <c r="AH245" s="19">
        <f t="shared" si="101"/>
        <v>0</v>
      </c>
      <c r="AI245" s="19">
        <f t="shared" si="102"/>
        <v>0</v>
      </c>
      <c r="AJ245" s="20">
        <f t="shared" si="103"/>
        <v>0</v>
      </c>
      <c r="AK245" s="98">
        <f t="shared" si="109"/>
        <v>0</v>
      </c>
      <c r="AL245" s="98">
        <f t="shared" si="110"/>
        <v>0</v>
      </c>
      <c r="AM245" s="98">
        <f t="shared" si="111"/>
        <v>0</v>
      </c>
      <c r="AN245" s="98">
        <f t="shared" si="112"/>
        <v>0</v>
      </c>
      <c r="AO245" s="98">
        <f t="shared" si="113"/>
        <v>0</v>
      </c>
      <c r="AP245" s="15">
        <f t="shared" si="104"/>
        <v>0</v>
      </c>
      <c r="AQ245" s="99">
        <v>0</v>
      </c>
      <c r="AR245" s="98">
        <v>0</v>
      </c>
      <c r="AS245" s="98">
        <v>0</v>
      </c>
      <c r="AT245" s="98">
        <v>0</v>
      </c>
      <c r="AU245" s="98">
        <v>0</v>
      </c>
      <c r="AV245" s="15">
        <f t="shared" si="105"/>
        <v>0</v>
      </c>
      <c r="AW245" s="16">
        <v>0</v>
      </c>
      <c r="AX245" s="17">
        <v>0</v>
      </c>
      <c r="AY245" s="17">
        <v>0</v>
      </c>
      <c r="AZ245" s="17">
        <v>0</v>
      </c>
      <c r="BA245" s="17">
        <v>0</v>
      </c>
      <c r="BB245" s="15">
        <f t="shared" si="106"/>
        <v>0</v>
      </c>
      <c r="BC245" s="16">
        <v>0</v>
      </c>
      <c r="BD245" s="17">
        <v>0</v>
      </c>
      <c r="BE245" s="17">
        <v>0</v>
      </c>
      <c r="BF245" s="17">
        <v>0</v>
      </c>
      <c r="BG245" s="17">
        <v>0</v>
      </c>
      <c r="BH245" s="15">
        <f t="shared" si="107"/>
        <v>0</v>
      </c>
      <c r="BI245" s="16">
        <v>192.51547249549088</v>
      </c>
      <c r="BJ245" s="17">
        <v>544.84202650271197</v>
      </c>
      <c r="BK245" s="17">
        <v>435.1958005437686</v>
      </c>
      <c r="BL245" s="17">
        <v>31.303260838812392</v>
      </c>
      <c r="BM245" s="17">
        <v>0</v>
      </c>
      <c r="BN245" s="15">
        <f t="shared" si="108"/>
        <v>1203.8565603807838</v>
      </c>
    </row>
    <row r="246" spans="1:66" x14ac:dyDescent="0.2">
      <c r="A246" s="14" t="s">
        <v>660</v>
      </c>
      <c r="B246" s="14" t="s">
        <v>1068</v>
      </c>
      <c r="C246" s="67" t="s">
        <v>661</v>
      </c>
      <c r="D246" s="14" t="s">
        <v>138</v>
      </c>
      <c r="E246" s="14" t="s">
        <v>91</v>
      </c>
      <c r="F246" s="14" t="s">
        <v>37</v>
      </c>
      <c r="G246" s="98">
        <f t="shared" si="89"/>
        <v>0</v>
      </c>
      <c r="H246" s="98">
        <f t="shared" si="90"/>
        <v>0</v>
      </c>
      <c r="I246" s="98">
        <f t="shared" si="91"/>
        <v>0</v>
      </c>
      <c r="J246" s="98">
        <f t="shared" si="92"/>
        <v>0</v>
      </c>
      <c r="K246" s="98">
        <f t="shared" si="93"/>
        <v>0</v>
      </c>
      <c r="L246" s="15">
        <f t="shared" si="94"/>
        <v>0</v>
      </c>
      <c r="M246" s="99">
        <v>0</v>
      </c>
      <c r="N246" s="98">
        <v>0</v>
      </c>
      <c r="O246" s="98">
        <v>0</v>
      </c>
      <c r="P246" s="98">
        <v>0</v>
      </c>
      <c r="Q246" s="98">
        <v>0</v>
      </c>
      <c r="R246" s="15">
        <f t="shared" si="95"/>
        <v>0</v>
      </c>
      <c r="S246" s="16">
        <v>0</v>
      </c>
      <c r="T246" s="17">
        <v>0</v>
      </c>
      <c r="U246" s="17">
        <v>0</v>
      </c>
      <c r="V246" s="17">
        <v>0</v>
      </c>
      <c r="W246" s="17">
        <v>0</v>
      </c>
      <c r="X246" s="15">
        <f t="shared" si="96"/>
        <v>0</v>
      </c>
      <c r="Y246" s="18">
        <f>S246*('Labour cost esc'!J$12-1)</f>
        <v>0</v>
      </c>
      <c r="Z246" s="19">
        <f>T246*('Labour cost esc'!K$12-1)</f>
        <v>0</v>
      </c>
      <c r="AA246" s="19">
        <f>U246*('Labour cost esc'!L$12-1)</f>
        <v>0</v>
      </c>
      <c r="AB246" s="19">
        <f>V246*('Labour cost esc'!M$12-1)</f>
        <v>0</v>
      </c>
      <c r="AC246" s="19">
        <f>W246*('Labour cost esc'!N$12-1)</f>
        <v>0</v>
      </c>
      <c r="AD246" s="15">
        <f t="shared" si="97"/>
        <v>0</v>
      </c>
      <c r="AE246" s="18">
        <f t="shared" si="98"/>
        <v>0</v>
      </c>
      <c r="AF246" s="19">
        <f t="shared" si="99"/>
        <v>0</v>
      </c>
      <c r="AG246" s="19">
        <f t="shared" si="100"/>
        <v>0</v>
      </c>
      <c r="AH246" s="19">
        <f t="shared" si="101"/>
        <v>0</v>
      </c>
      <c r="AI246" s="19">
        <f t="shared" si="102"/>
        <v>0</v>
      </c>
      <c r="AJ246" s="20">
        <f t="shared" si="103"/>
        <v>0</v>
      </c>
      <c r="AK246" s="98">
        <f t="shared" si="109"/>
        <v>0</v>
      </c>
      <c r="AL246" s="98">
        <f t="shared" si="110"/>
        <v>0</v>
      </c>
      <c r="AM246" s="98">
        <f t="shared" si="111"/>
        <v>0</v>
      </c>
      <c r="AN246" s="98">
        <f t="shared" si="112"/>
        <v>0</v>
      </c>
      <c r="AO246" s="98">
        <f t="shared" si="113"/>
        <v>0</v>
      </c>
      <c r="AP246" s="15">
        <f t="shared" si="104"/>
        <v>0</v>
      </c>
      <c r="AQ246" s="99">
        <v>0</v>
      </c>
      <c r="AR246" s="98">
        <v>0</v>
      </c>
      <c r="AS246" s="98">
        <v>0</v>
      </c>
      <c r="AT246" s="98">
        <v>0</v>
      </c>
      <c r="AU246" s="98">
        <v>0</v>
      </c>
      <c r="AV246" s="15">
        <f t="shared" si="105"/>
        <v>0</v>
      </c>
      <c r="AW246" s="16">
        <v>108.15955843117888</v>
      </c>
      <c r="AX246" s="17">
        <v>248.10101429655961</v>
      </c>
      <c r="AY246" s="17">
        <v>-2.4441474599999768</v>
      </c>
      <c r="AZ246" s="17">
        <v>5.2314399999999948</v>
      </c>
      <c r="BA246" s="17">
        <v>0</v>
      </c>
      <c r="BB246" s="15">
        <f t="shared" si="106"/>
        <v>359.04786526773853</v>
      </c>
      <c r="BC246" s="16">
        <v>0</v>
      </c>
      <c r="BD246" s="17">
        <v>0</v>
      </c>
      <c r="BE246" s="17">
        <v>0</v>
      </c>
      <c r="BF246" s="17">
        <v>0</v>
      </c>
      <c r="BG246" s="17">
        <v>0</v>
      </c>
      <c r="BH246" s="15">
        <f t="shared" si="107"/>
        <v>0</v>
      </c>
      <c r="BI246" s="16">
        <v>1146.578625226309</v>
      </c>
      <c r="BJ246" s="17">
        <v>1601.632843279323</v>
      </c>
      <c r="BK246" s="17">
        <v>2850.9756570354957</v>
      </c>
      <c r="BL246" s="17">
        <v>1270.7077750435456</v>
      </c>
      <c r="BM246" s="17">
        <v>609.0409741211264</v>
      </c>
      <c r="BN246" s="15">
        <f t="shared" si="108"/>
        <v>7478.9358747057995</v>
      </c>
    </row>
    <row r="247" spans="1:66" x14ac:dyDescent="0.2">
      <c r="A247" s="14" t="s">
        <v>662</v>
      </c>
      <c r="B247" s="14" t="s">
        <v>1068</v>
      </c>
      <c r="C247" s="67" t="s">
        <v>663</v>
      </c>
      <c r="D247" s="14" t="s">
        <v>138</v>
      </c>
      <c r="E247" s="14" t="s">
        <v>91</v>
      </c>
      <c r="F247" s="14" t="s">
        <v>37</v>
      </c>
      <c r="G247" s="98">
        <f t="shared" si="89"/>
        <v>0</v>
      </c>
      <c r="H247" s="98">
        <f t="shared" si="90"/>
        <v>0</v>
      </c>
      <c r="I247" s="98">
        <f t="shared" si="91"/>
        <v>0</v>
      </c>
      <c r="J247" s="98">
        <f t="shared" si="92"/>
        <v>0</v>
      </c>
      <c r="K247" s="98">
        <f t="shared" si="93"/>
        <v>0</v>
      </c>
      <c r="L247" s="15">
        <f t="shared" si="94"/>
        <v>0</v>
      </c>
      <c r="M247" s="99">
        <v>0</v>
      </c>
      <c r="N247" s="98">
        <v>0</v>
      </c>
      <c r="O247" s="98">
        <v>0</v>
      </c>
      <c r="P247" s="98">
        <v>0</v>
      </c>
      <c r="Q247" s="98">
        <v>0</v>
      </c>
      <c r="R247" s="15">
        <f t="shared" si="95"/>
        <v>0</v>
      </c>
      <c r="S247" s="16">
        <v>0</v>
      </c>
      <c r="T247" s="17">
        <v>0</v>
      </c>
      <c r="U247" s="17">
        <v>0</v>
      </c>
      <c r="V247" s="17">
        <v>0</v>
      </c>
      <c r="W247" s="17">
        <v>0</v>
      </c>
      <c r="X247" s="15">
        <f t="shared" si="96"/>
        <v>0</v>
      </c>
      <c r="Y247" s="18">
        <f>S247*('Labour cost esc'!J$12-1)</f>
        <v>0</v>
      </c>
      <c r="Z247" s="19">
        <f>T247*('Labour cost esc'!K$12-1)</f>
        <v>0</v>
      </c>
      <c r="AA247" s="19">
        <f>U247*('Labour cost esc'!L$12-1)</f>
        <v>0</v>
      </c>
      <c r="AB247" s="19">
        <f>V247*('Labour cost esc'!M$12-1)</f>
        <v>0</v>
      </c>
      <c r="AC247" s="19">
        <f>W247*('Labour cost esc'!N$12-1)</f>
        <v>0</v>
      </c>
      <c r="AD247" s="15">
        <f t="shared" si="97"/>
        <v>0</v>
      </c>
      <c r="AE247" s="18">
        <f t="shared" si="98"/>
        <v>0</v>
      </c>
      <c r="AF247" s="19">
        <f t="shared" si="99"/>
        <v>0</v>
      </c>
      <c r="AG247" s="19">
        <f t="shared" si="100"/>
        <v>0</v>
      </c>
      <c r="AH247" s="19">
        <f t="shared" si="101"/>
        <v>0</v>
      </c>
      <c r="AI247" s="19">
        <f t="shared" si="102"/>
        <v>0</v>
      </c>
      <c r="AJ247" s="20">
        <f t="shared" si="103"/>
        <v>0</v>
      </c>
      <c r="AK247" s="98">
        <f t="shared" si="109"/>
        <v>0</v>
      </c>
      <c r="AL247" s="98">
        <f t="shared" si="110"/>
        <v>0</v>
      </c>
      <c r="AM247" s="98">
        <f t="shared" si="111"/>
        <v>0</v>
      </c>
      <c r="AN247" s="98">
        <f t="shared" si="112"/>
        <v>0</v>
      </c>
      <c r="AO247" s="98">
        <f t="shared" si="113"/>
        <v>0</v>
      </c>
      <c r="AP247" s="15">
        <f t="shared" si="104"/>
        <v>0</v>
      </c>
      <c r="AQ247" s="99">
        <v>0</v>
      </c>
      <c r="AR247" s="98">
        <v>0</v>
      </c>
      <c r="AS247" s="98">
        <v>0</v>
      </c>
      <c r="AT247" s="98">
        <v>0</v>
      </c>
      <c r="AU247" s="98">
        <v>0</v>
      </c>
      <c r="AV247" s="15">
        <f t="shared" si="105"/>
        <v>0</v>
      </c>
      <c r="AW247" s="16">
        <v>0</v>
      </c>
      <c r="AX247" s="17">
        <v>0</v>
      </c>
      <c r="AY247" s="17">
        <v>0</v>
      </c>
      <c r="AZ247" s="17">
        <v>0</v>
      </c>
      <c r="BA247" s="17">
        <v>0</v>
      </c>
      <c r="BB247" s="15">
        <f t="shared" si="106"/>
        <v>0</v>
      </c>
      <c r="BC247" s="16">
        <v>0</v>
      </c>
      <c r="BD247" s="17">
        <v>0</v>
      </c>
      <c r="BE247" s="17">
        <v>0</v>
      </c>
      <c r="BF247" s="17">
        <v>0</v>
      </c>
      <c r="BG247" s="17">
        <v>0</v>
      </c>
      <c r="BH247" s="15">
        <f t="shared" si="107"/>
        <v>0</v>
      </c>
      <c r="BI247" s="16">
        <v>77.878909937127261</v>
      </c>
      <c r="BJ247" s="17">
        <v>0</v>
      </c>
      <c r="BK247" s="17">
        <v>0</v>
      </c>
      <c r="BL247" s="17">
        <v>0</v>
      </c>
      <c r="BM247" s="17">
        <v>0</v>
      </c>
      <c r="BN247" s="15">
        <f t="shared" si="108"/>
        <v>77.878909937127261</v>
      </c>
    </row>
    <row r="248" spans="1:66" x14ac:dyDescent="0.2">
      <c r="A248" s="14" t="s">
        <v>664</v>
      </c>
      <c r="B248" s="14" t="s">
        <v>1068</v>
      </c>
      <c r="C248" s="67" t="s">
        <v>665</v>
      </c>
      <c r="D248" s="14" t="s">
        <v>138</v>
      </c>
      <c r="E248" s="14" t="s">
        <v>91</v>
      </c>
      <c r="F248" s="14" t="s">
        <v>32</v>
      </c>
      <c r="G248" s="98">
        <f t="shared" si="89"/>
        <v>0</v>
      </c>
      <c r="H248" s="98">
        <f t="shared" si="90"/>
        <v>0</v>
      </c>
      <c r="I248" s="98">
        <f t="shared" si="91"/>
        <v>0</v>
      </c>
      <c r="J248" s="98">
        <f t="shared" si="92"/>
        <v>0</v>
      </c>
      <c r="K248" s="98">
        <f t="shared" si="93"/>
        <v>0</v>
      </c>
      <c r="L248" s="15">
        <f t="shared" si="94"/>
        <v>0</v>
      </c>
      <c r="M248" s="99">
        <v>0</v>
      </c>
      <c r="N248" s="98">
        <v>0</v>
      </c>
      <c r="O248" s="98">
        <v>0</v>
      </c>
      <c r="P248" s="98">
        <v>0</v>
      </c>
      <c r="Q248" s="98">
        <v>0</v>
      </c>
      <c r="R248" s="15">
        <f t="shared" si="95"/>
        <v>0</v>
      </c>
      <c r="S248" s="16">
        <v>0</v>
      </c>
      <c r="T248" s="17">
        <v>0</v>
      </c>
      <c r="U248" s="17">
        <v>0</v>
      </c>
      <c r="V248" s="17">
        <v>0</v>
      </c>
      <c r="W248" s="17">
        <v>0</v>
      </c>
      <c r="X248" s="15">
        <f t="shared" si="96"/>
        <v>0</v>
      </c>
      <c r="Y248" s="18">
        <f>S248*('Labour cost esc'!J$12-1)</f>
        <v>0</v>
      </c>
      <c r="Z248" s="19">
        <f>T248*('Labour cost esc'!K$12-1)</f>
        <v>0</v>
      </c>
      <c r="AA248" s="19">
        <f>U248*('Labour cost esc'!L$12-1)</f>
        <v>0</v>
      </c>
      <c r="AB248" s="19">
        <f>V248*('Labour cost esc'!M$12-1)</f>
        <v>0</v>
      </c>
      <c r="AC248" s="19">
        <f>W248*('Labour cost esc'!N$12-1)</f>
        <v>0</v>
      </c>
      <c r="AD248" s="15">
        <f t="shared" si="97"/>
        <v>0</v>
      </c>
      <c r="AE248" s="18">
        <f t="shared" si="98"/>
        <v>0</v>
      </c>
      <c r="AF248" s="19">
        <f t="shared" si="99"/>
        <v>0</v>
      </c>
      <c r="AG248" s="19">
        <f t="shared" si="100"/>
        <v>0</v>
      </c>
      <c r="AH248" s="19">
        <f t="shared" si="101"/>
        <v>0</v>
      </c>
      <c r="AI248" s="19">
        <f t="shared" si="102"/>
        <v>0</v>
      </c>
      <c r="AJ248" s="20">
        <f t="shared" si="103"/>
        <v>0</v>
      </c>
      <c r="AK248" s="98">
        <f t="shared" si="109"/>
        <v>0</v>
      </c>
      <c r="AL248" s="98">
        <f t="shared" si="110"/>
        <v>0</v>
      </c>
      <c r="AM248" s="98">
        <f t="shared" si="111"/>
        <v>0</v>
      </c>
      <c r="AN248" s="98">
        <f t="shared" si="112"/>
        <v>0</v>
      </c>
      <c r="AO248" s="98">
        <f t="shared" si="113"/>
        <v>0</v>
      </c>
      <c r="AP248" s="15">
        <f t="shared" si="104"/>
        <v>0</v>
      </c>
      <c r="AQ248" s="99">
        <v>0</v>
      </c>
      <c r="AR248" s="98">
        <v>0</v>
      </c>
      <c r="AS248" s="98">
        <v>0</v>
      </c>
      <c r="AT248" s="98">
        <v>0</v>
      </c>
      <c r="AU248" s="98">
        <v>0</v>
      </c>
      <c r="AV248" s="15">
        <f t="shared" si="105"/>
        <v>0</v>
      </c>
      <c r="AW248" s="16">
        <v>0</v>
      </c>
      <c r="AX248" s="17">
        <v>0</v>
      </c>
      <c r="AY248" s="17">
        <v>0</v>
      </c>
      <c r="AZ248" s="17">
        <v>0</v>
      </c>
      <c r="BA248" s="17">
        <v>0</v>
      </c>
      <c r="BB248" s="15">
        <f t="shared" si="106"/>
        <v>0</v>
      </c>
      <c r="BC248" s="16">
        <v>0</v>
      </c>
      <c r="BD248" s="17">
        <v>0</v>
      </c>
      <c r="BE248" s="17">
        <v>0</v>
      </c>
      <c r="BF248" s="17">
        <v>0</v>
      </c>
      <c r="BG248" s="17">
        <v>0</v>
      </c>
      <c r="BH248" s="15">
        <f t="shared" si="107"/>
        <v>0</v>
      </c>
      <c r="BI248" s="16">
        <v>196.42892042700004</v>
      </c>
      <c r="BJ248" s="17">
        <v>0</v>
      </c>
      <c r="BK248" s="17">
        <v>0</v>
      </c>
      <c r="BL248" s="17">
        <v>0</v>
      </c>
      <c r="BM248" s="17">
        <v>0</v>
      </c>
      <c r="BN248" s="15">
        <f t="shared" si="108"/>
        <v>196.42892042700004</v>
      </c>
    </row>
    <row r="249" spans="1:66" x14ac:dyDescent="0.2">
      <c r="A249" s="14" t="s">
        <v>666</v>
      </c>
      <c r="B249" s="14" t="s">
        <v>1068</v>
      </c>
      <c r="C249" s="67" t="s">
        <v>667</v>
      </c>
      <c r="D249" s="14" t="s">
        <v>138</v>
      </c>
      <c r="E249" s="14" t="s">
        <v>91</v>
      </c>
      <c r="F249" s="14" t="s">
        <v>48</v>
      </c>
      <c r="G249" s="98">
        <f t="shared" si="89"/>
        <v>0</v>
      </c>
      <c r="H249" s="98">
        <f t="shared" si="90"/>
        <v>0</v>
      </c>
      <c r="I249" s="98">
        <f t="shared" si="91"/>
        <v>0</v>
      </c>
      <c r="J249" s="98">
        <f t="shared" si="92"/>
        <v>0</v>
      </c>
      <c r="K249" s="98">
        <f t="shared" si="93"/>
        <v>0</v>
      </c>
      <c r="L249" s="15">
        <f t="shared" si="94"/>
        <v>0</v>
      </c>
      <c r="M249" s="99">
        <v>0</v>
      </c>
      <c r="N249" s="98">
        <v>0</v>
      </c>
      <c r="O249" s="98">
        <v>0</v>
      </c>
      <c r="P249" s="98">
        <v>0</v>
      </c>
      <c r="Q249" s="98">
        <v>0</v>
      </c>
      <c r="R249" s="15">
        <f t="shared" si="95"/>
        <v>0</v>
      </c>
      <c r="S249" s="16">
        <v>0</v>
      </c>
      <c r="T249" s="17">
        <v>0</v>
      </c>
      <c r="U249" s="17">
        <v>0</v>
      </c>
      <c r="V249" s="17">
        <v>0</v>
      </c>
      <c r="W249" s="17">
        <v>0</v>
      </c>
      <c r="X249" s="15">
        <f t="shared" si="96"/>
        <v>0</v>
      </c>
      <c r="Y249" s="18">
        <f>S249*('Labour cost esc'!J$12-1)</f>
        <v>0</v>
      </c>
      <c r="Z249" s="19">
        <f>T249*('Labour cost esc'!K$12-1)</f>
        <v>0</v>
      </c>
      <c r="AA249" s="19">
        <f>U249*('Labour cost esc'!L$12-1)</f>
        <v>0</v>
      </c>
      <c r="AB249" s="19">
        <f>V249*('Labour cost esc'!M$12-1)</f>
        <v>0</v>
      </c>
      <c r="AC249" s="19">
        <f>W249*('Labour cost esc'!N$12-1)</f>
        <v>0</v>
      </c>
      <c r="AD249" s="15">
        <f t="shared" si="97"/>
        <v>0</v>
      </c>
      <c r="AE249" s="18">
        <f t="shared" si="98"/>
        <v>0</v>
      </c>
      <c r="AF249" s="19">
        <f t="shared" si="99"/>
        <v>0</v>
      </c>
      <c r="AG249" s="19">
        <f t="shared" si="100"/>
        <v>0</v>
      </c>
      <c r="AH249" s="19">
        <f t="shared" si="101"/>
        <v>0</v>
      </c>
      <c r="AI249" s="19">
        <f t="shared" si="102"/>
        <v>0</v>
      </c>
      <c r="AJ249" s="20">
        <f t="shared" si="103"/>
        <v>0</v>
      </c>
      <c r="AK249" s="98">
        <f t="shared" si="109"/>
        <v>0</v>
      </c>
      <c r="AL249" s="98">
        <f t="shared" si="110"/>
        <v>0</v>
      </c>
      <c r="AM249" s="98">
        <f t="shared" si="111"/>
        <v>0</v>
      </c>
      <c r="AN249" s="98">
        <f t="shared" si="112"/>
        <v>0</v>
      </c>
      <c r="AO249" s="98">
        <f t="shared" si="113"/>
        <v>0</v>
      </c>
      <c r="AP249" s="15">
        <f t="shared" si="104"/>
        <v>0</v>
      </c>
      <c r="AQ249" s="99">
        <v>0</v>
      </c>
      <c r="AR249" s="98">
        <v>0</v>
      </c>
      <c r="AS249" s="98">
        <v>0</v>
      </c>
      <c r="AT249" s="98">
        <v>0</v>
      </c>
      <c r="AU249" s="98">
        <v>0</v>
      </c>
      <c r="AV249" s="15">
        <f t="shared" si="105"/>
        <v>0</v>
      </c>
      <c r="AW249" s="16">
        <v>0</v>
      </c>
      <c r="AX249" s="17">
        <v>0</v>
      </c>
      <c r="AY249" s="17">
        <v>0</v>
      </c>
      <c r="AZ249" s="17">
        <v>0</v>
      </c>
      <c r="BA249" s="17">
        <v>0</v>
      </c>
      <c r="BB249" s="15">
        <f t="shared" si="106"/>
        <v>0</v>
      </c>
      <c r="BC249" s="16">
        <v>0</v>
      </c>
      <c r="BD249" s="17">
        <v>0</v>
      </c>
      <c r="BE249" s="17">
        <v>0</v>
      </c>
      <c r="BF249" s="17">
        <v>0</v>
      </c>
      <c r="BG249" s="17">
        <v>0</v>
      </c>
      <c r="BH249" s="15">
        <f t="shared" si="107"/>
        <v>0</v>
      </c>
      <c r="BI249" s="16">
        <v>400.14998435110925</v>
      </c>
      <c r="BJ249" s="17">
        <v>169.74523025084744</v>
      </c>
      <c r="BK249" s="17">
        <v>47.224134592532899</v>
      </c>
      <c r="BL249" s="17">
        <v>283.74820685752138</v>
      </c>
      <c r="BM249" s="17">
        <v>1039.7322994774916</v>
      </c>
      <c r="BN249" s="15">
        <f t="shared" si="108"/>
        <v>1940.5998555295025</v>
      </c>
    </row>
    <row r="250" spans="1:66" x14ac:dyDescent="0.2">
      <c r="A250" s="14" t="s">
        <v>668</v>
      </c>
      <c r="B250" s="14" t="s">
        <v>1068</v>
      </c>
      <c r="C250" s="67" t="s">
        <v>669</v>
      </c>
      <c r="D250" s="14" t="s">
        <v>138</v>
      </c>
      <c r="E250" s="14" t="s">
        <v>91</v>
      </c>
      <c r="F250" s="14" t="s">
        <v>32</v>
      </c>
      <c r="G250" s="98">
        <f t="shared" si="89"/>
        <v>0</v>
      </c>
      <c r="H250" s="98">
        <f t="shared" si="90"/>
        <v>0</v>
      </c>
      <c r="I250" s="98">
        <f t="shared" si="91"/>
        <v>0</v>
      </c>
      <c r="J250" s="98">
        <f t="shared" si="92"/>
        <v>0</v>
      </c>
      <c r="K250" s="98">
        <f t="shared" si="93"/>
        <v>0</v>
      </c>
      <c r="L250" s="15">
        <f t="shared" si="94"/>
        <v>0</v>
      </c>
      <c r="M250" s="99">
        <v>0</v>
      </c>
      <c r="N250" s="98">
        <v>0</v>
      </c>
      <c r="O250" s="98">
        <v>0</v>
      </c>
      <c r="P250" s="98">
        <v>0</v>
      </c>
      <c r="Q250" s="98">
        <v>0</v>
      </c>
      <c r="R250" s="15">
        <f t="shared" si="95"/>
        <v>0</v>
      </c>
      <c r="S250" s="16">
        <v>0</v>
      </c>
      <c r="T250" s="17">
        <v>0</v>
      </c>
      <c r="U250" s="17">
        <v>0</v>
      </c>
      <c r="V250" s="17">
        <v>0</v>
      </c>
      <c r="W250" s="17">
        <v>0</v>
      </c>
      <c r="X250" s="15">
        <f t="shared" si="96"/>
        <v>0</v>
      </c>
      <c r="Y250" s="18">
        <f>S250*('Labour cost esc'!J$12-1)</f>
        <v>0</v>
      </c>
      <c r="Z250" s="19">
        <f>T250*('Labour cost esc'!K$12-1)</f>
        <v>0</v>
      </c>
      <c r="AA250" s="19">
        <f>U250*('Labour cost esc'!L$12-1)</f>
        <v>0</v>
      </c>
      <c r="AB250" s="19">
        <f>V250*('Labour cost esc'!M$12-1)</f>
        <v>0</v>
      </c>
      <c r="AC250" s="19">
        <f>W250*('Labour cost esc'!N$12-1)</f>
        <v>0</v>
      </c>
      <c r="AD250" s="15">
        <f t="shared" si="97"/>
        <v>0</v>
      </c>
      <c r="AE250" s="18">
        <f t="shared" si="98"/>
        <v>0</v>
      </c>
      <c r="AF250" s="19">
        <f t="shared" si="99"/>
        <v>0</v>
      </c>
      <c r="AG250" s="19">
        <f t="shared" si="100"/>
        <v>0</v>
      </c>
      <c r="AH250" s="19">
        <f t="shared" si="101"/>
        <v>0</v>
      </c>
      <c r="AI250" s="19">
        <f t="shared" si="102"/>
        <v>0</v>
      </c>
      <c r="AJ250" s="20">
        <f t="shared" si="103"/>
        <v>0</v>
      </c>
      <c r="AK250" s="98">
        <f t="shared" si="109"/>
        <v>0</v>
      </c>
      <c r="AL250" s="98">
        <f t="shared" si="110"/>
        <v>0</v>
      </c>
      <c r="AM250" s="98">
        <f t="shared" si="111"/>
        <v>0</v>
      </c>
      <c r="AN250" s="98">
        <f t="shared" si="112"/>
        <v>0</v>
      </c>
      <c r="AO250" s="98">
        <f t="shared" si="113"/>
        <v>0</v>
      </c>
      <c r="AP250" s="15">
        <f t="shared" si="104"/>
        <v>0</v>
      </c>
      <c r="AQ250" s="99">
        <v>0</v>
      </c>
      <c r="AR250" s="98">
        <v>0</v>
      </c>
      <c r="AS250" s="98">
        <v>0</v>
      </c>
      <c r="AT250" s="98">
        <v>0</v>
      </c>
      <c r="AU250" s="98">
        <v>0</v>
      </c>
      <c r="AV250" s="15">
        <f t="shared" si="105"/>
        <v>0</v>
      </c>
      <c r="AW250" s="16">
        <v>-34.312335240049485</v>
      </c>
      <c r="AX250" s="17">
        <v>-140.80988814977061</v>
      </c>
      <c r="AY250" s="17">
        <v>-0.80249616000000012</v>
      </c>
      <c r="AZ250" s="17">
        <v>0</v>
      </c>
      <c r="BA250" s="17">
        <v>0</v>
      </c>
      <c r="BB250" s="15">
        <f t="shared" si="106"/>
        <v>-175.92471954982011</v>
      </c>
      <c r="BC250" s="16">
        <v>0</v>
      </c>
      <c r="BD250" s="17">
        <v>0</v>
      </c>
      <c r="BE250" s="17">
        <v>0</v>
      </c>
      <c r="BF250" s="17">
        <v>0</v>
      </c>
      <c r="BG250" s="17">
        <v>0</v>
      </c>
      <c r="BH250" s="15">
        <f t="shared" si="107"/>
        <v>0</v>
      </c>
      <c r="BI250" s="16">
        <v>37.453611403636366</v>
      </c>
      <c r="BJ250" s="17">
        <v>632.77986460576278</v>
      </c>
      <c r="BK250" s="17">
        <v>2013.9594681346016</v>
      </c>
      <c r="BL250" s="17">
        <v>1477.5968535556531</v>
      </c>
      <c r="BM250" s="17">
        <v>1972.2483780934301</v>
      </c>
      <c r="BN250" s="15">
        <f t="shared" si="108"/>
        <v>6134.0381757930836</v>
      </c>
    </row>
    <row r="251" spans="1:66" x14ac:dyDescent="0.2">
      <c r="A251" s="14" t="s">
        <v>670</v>
      </c>
      <c r="B251" s="14" t="s">
        <v>1068</v>
      </c>
      <c r="C251" s="67" t="s">
        <v>671</v>
      </c>
      <c r="D251" s="14" t="s">
        <v>138</v>
      </c>
      <c r="E251" s="14" t="s">
        <v>39</v>
      </c>
      <c r="F251" s="14" t="s">
        <v>37</v>
      </c>
      <c r="G251" s="98">
        <f t="shared" si="89"/>
        <v>0</v>
      </c>
      <c r="H251" s="98">
        <f t="shared" si="90"/>
        <v>0</v>
      </c>
      <c r="I251" s="98">
        <f t="shared" si="91"/>
        <v>0</v>
      </c>
      <c r="J251" s="98">
        <f t="shared" si="92"/>
        <v>0</v>
      </c>
      <c r="K251" s="98">
        <f t="shared" si="93"/>
        <v>0</v>
      </c>
      <c r="L251" s="15">
        <f t="shared" si="94"/>
        <v>0</v>
      </c>
      <c r="M251" s="99">
        <v>0</v>
      </c>
      <c r="N251" s="98">
        <v>0</v>
      </c>
      <c r="O251" s="98">
        <v>0</v>
      </c>
      <c r="P251" s="98">
        <v>0</v>
      </c>
      <c r="Q251" s="98">
        <v>0</v>
      </c>
      <c r="R251" s="15">
        <f t="shared" si="95"/>
        <v>0</v>
      </c>
      <c r="S251" s="16">
        <v>0</v>
      </c>
      <c r="T251" s="17">
        <v>0</v>
      </c>
      <c r="U251" s="17">
        <v>0</v>
      </c>
      <c r="V251" s="17">
        <v>0</v>
      </c>
      <c r="W251" s="17">
        <v>0</v>
      </c>
      <c r="X251" s="15">
        <f t="shared" si="96"/>
        <v>0</v>
      </c>
      <c r="Y251" s="18">
        <f>S251*('Labour cost esc'!J$12-1)</f>
        <v>0</v>
      </c>
      <c r="Z251" s="19">
        <f>T251*('Labour cost esc'!K$12-1)</f>
        <v>0</v>
      </c>
      <c r="AA251" s="19">
        <f>U251*('Labour cost esc'!L$12-1)</f>
        <v>0</v>
      </c>
      <c r="AB251" s="19">
        <f>V251*('Labour cost esc'!M$12-1)</f>
        <v>0</v>
      </c>
      <c r="AC251" s="19">
        <f>W251*('Labour cost esc'!N$12-1)</f>
        <v>0</v>
      </c>
      <c r="AD251" s="15">
        <f t="shared" si="97"/>
        <v>0</v>
      </c>
      <c r="AE251" s="18">
        <f t="shared" si="98"/>
        <v>0</v>
      </c>
      <c r="AF251" s="19">
        <f t="shared" si="99"/>
        <v>0</v>
      </c>
      <c r="AG251" s="19">
        <f t="shared" si="100"/>
        <v>0</v>
      </c>
      <c r="AH251" s="19">
        <f t="shared" si="101"/>
        <v>0</v>
      </c>
      <c r="AI251" s="19">
        <f t="shared" si="102"/>
        <v>0</v>
      </c>
      <c r="AJ251" s="20">
        <f t="shared" si="103"/>
        <v>0</v>
      </c>
      <c r="AK251" s="98">
        <f t="shared" si="109"/>
        <v>0</v>
      </c>
      <c r="AL251" s="98">
        <f t="shared" si="110"/>
        <v>0</v>
      </c>
      <c r="AM251" s="98">
        <f t="shared" si="111"/>
        <v>0</v>
      </c>
      <c r="AN251" s="98">
        <f t="shared" si="112"/>
        <v>0</v>
      </c>
      <c r="AO251" s="98">
        <f t="shared" si="113"/>
        <v>0</v>
      </c>
      <c r="AP251" s="15">
        <f t="shared" si="104"/>
        <v>0</v>
      </c>
      <c r="AQ251" s="99">
        <v>0</v>
      </c>
      <c r="AR251" s="98">
        <v>0</v>
      </c>
      <c r="AS251" s="98">
        <v>0</v>
      </c>
      <c r="AT251" s="98">
        <v>0</v>
      </c>
      <c r="AU251" s="98">
        <v>0</v>
      </c>
      <c r="AV251" s="15">
        <f t="shared" si="105"/>
        <v>0</v>
      </c>
      <c r="AW251" s="16">
        <v>88.371698210206134</v>
      </c>
      <c r="AX251" s="17">
        <v>91.040353124036741</v>
      </c>
      <c r="AY251" s="17">
        <v>-1.46793924</v>
      </c>
      <c r="AZ251" s="17">
        <v>0</v>
      </c>
      <c r="BA251" s="17">
        <v>0</v>
      </c>
      <c r="BB251" s="15">
        <f t="shared" si="106"/>
        <v>177.94411209424288</v>
      </c>
      <c r="BC251" s="16">
        <v>0</v>
      </c>
      <c r="BD251" s="17">
        <v>0</v>
      </c>
      <c r="BE251" s="17">
        <v>0</v>
      </c>
      <c r="BF251" s="17">
        <v>0</v>
      </c>
      <c r="BG251" s="17">
        <v>0</v>
      </c>
      <c r="BH251" s="15">
        <f t="shared" si="107"/>
        <v>0</v>
      </c>
      <c r="BI251" s="16">
        <v>70.905434419636364</v>
      </c>
      <c r="BJ251" s="17">
        <v>105.1128378122034</v>
      </c>
      <c r="BK251" s="17">
        <v>0</v>
      </c>
      <c r="BL251" s="17">
        <v>0</v>
      </c>
      <c r="BM251" s="17">
        <v>0</v>
      </c>
      <c r="BN251" s="15">
        <f t="shared" si="108"/>
        <v>176.01827223183977</v>
      </c>
    </row>
    <row r="252" spans="1:66" x14ac:dyDescent="0.2">
      <c r="A252" s="14" t="s">
        <v>672</v>
      </c>
      <c r="B252" s="14" t="s">
        <v>1068</v>
      </c>
      <c r="C252" s="67" t="s">
        <v>673</v>
      </c>
      <c r="D252" s="14" t="s">
        <v>138</v>
      </c>
      <c r="E252" s="14" t="s">
        <v>34</v>
      </c>
      <c r="F252" s="14" t="s">
        <v>32</v>
      </c>
      <c r="G252" s="98">
        <f t="shared" si="89"/>
        <v>0</v>
      </c>
      <c r="H252" s="98">
        <f t="shared" si="90"/>
        <v>0</v>
      </c>
      <c r="I252" s="98">
        <f t="shared" si="91"/>
        <v>0</v>
      </c>
      <c r="J252" s="98">
        <f t="shared" si="92"/>
        <v>0</v>
      </c>
      <c r="K252" s="98">
        <f t="shared" si="93"/>
        <v>0</v>
      </c>
      <c r="L252" s="15">
        <f t="shared" si="94"/>
        <v>0</v>
      </c>
      <c r="M252" s="99">
        <v>0</v>
      </c>
      <c r="N252" s="98">
        <v>0</v>
      </c>
      <c r="O252" s="98">
        <v>0</v>
      </c>
      <c r="P252" s="98">
        <v>0</v>
      </c>
      <c r="Q252" s="98">
        <v>0</v>
      </c>
      <c r="R252" s="15">
        <f t="shared" si="95"/>
        <v>0</v>
      </c>
      <c r="S252" s="16">
        <v>0</v>
      </c>
      <c r="T252" s="17">
        <v>0</v>
      </c>
      <c r="U252" s="17">
        <v>0</v>
      </c>
      <c r="V252" s="17">
        <v>0</v>
      </c>
      <c r="W252" s="17">
        <v>0</v>
      </c>
      <c r="X252" s="15">
        <f t="shared" si="96"/>
        <v>0</v>
      </c>
      <c r="Y252" s="18">
        <f>S252*('Labour cost esc'!J$12-1)</f>
        <v>0</v>
      </c>
      <c r="Z252" s="19">
        <f>T252*('Labour cost esc'!K$12-1)</f>
        <v>0</v>
      </c>
      <c r="AA252" s="19">
        <f>U252*('Labour cost esc'!L$12-1)</f>
        <v>0</v>
      </c>
      <c r="AB252" s="19">
        <f>V252*('Labour cost esc'!M$12-1)</f>
        <v>0</v>
      </c>
      <c r="AC252" s="19">
        <f>W252*('Labour cost esc'!N$12-1)</f>
        <v>0</v>
      </c>
      <c r="AD252" s="15">
        <f t="shared" si="97"/>
        <v>0</v>
      </c>
      <c r="AE252" s="18">
        <f t="shared" si="98"/>
        <v>0</v>
      </c>
      <c r="AF252" s="19">
        <f t="shared" si="99"/>
        <v>0</v>
      </c>
      <c r="AG252" s="19">
        <f t="shared" si="100"/>
        <v>0</v>
      </c>
      <c r="AH252" s="19">
        <f t="shared" si="101"/>
        <v>0</v>
      </c>
      <c r="AI252" s="19">
        <f t="shared" si="102"/>
        <v>0</v>
      </c>
      <c r="AJ252" s="20">
        <f t="shared" si="103"/>
        <v>0</v>
      </c>
      <c r="AK252" s="98">
        <f t="shared" si="109"/>
        <v>0</v>
      </c>
      <c r="AL252" s="98">
        <f t="shared" si="110"/>
        <v>0</v>
      </c>
      <c r="AM252" s="98">
        <f t="shared" si="111"/>
        <v>0</v>
      </c>
      <c r="AN252" s="98">
        <f t="shared" si="112"/>
        <v>0</v>
      </c>
      <c r="AO252" s="98">
        <f t="shared" si="113"/>
        <v>0</v>
      </c>
      <c r="AP252" s="15">
        <f t="shared" si="104"/>
        <v>0</v>
      </c>
      <c r="AQ252" s="99">
        <v>0</v>
      </c>
      <c r="AR252" s="98">
        <v>0</v>
      </c>
      <c r="AS252" s="98">
        <v>0</v>
      </c>
      <c r="AT252" s="98">
        <v>0</v>
      </c>
      <c r="AU252" s="98">
        <v>0</v>
      </c>
      <c r="AV252" s="15">
        <f t="shared" si="105"/>
        <v>0</v>
      </c>
      <c r="AW252" s="16">
        <v>0</v>
      </c>
      <c r="AX252" s="17">
        <v>0</v>
      </c>
      <c r="AY252" s="17">
        <v>0</v>
      </c>
      <c r="AZ252" s="17">
        <v>0</v>
      </c>
      <c r="BA252" s="17">
        <v>0</v>
      </c>
      <c r="BB252" s="15">
        <f t="shared" si="106"/>
        <v>0</v>
      </c>
      <c r="BC252" s="16">
        <v>0</v>
      </c>
      <c r="BD252" s="17">
        <v>0</v>
      </c>
      <c r="BE252" s="17">
        <v>0</v>
      </c>
      <c r="BF252" s="17">
        <v>0</v>
      </c>
      <c r="BG252" s="17">
        <v>0</v>
      </c>
      <c r="BH252" s="15">
        <f t="shared" si="107"/>
        <v>0</v>
      </c>
      <c r="BI252" s="16">
        <v>3.7727810836363638</v>
      </c>
      <c r="BJ252" s="17">
        <v>178.50801952372879</v>
      </c>
      <c r="BK252" s="17">
        <v>0</v>
      </c>
      <c r="BL252" s="17">
        <v>0</v>
      </c>
      <c r="BM252" s="17">
        <v>-20.183258395904435</v>
      </c>
      <c r="BN252" s="15">
        <f t="shared" si="108"/>
        <v>162.09754221146073</v>
      </c>
    </row>
    <row r="253" spans="1:66" x14ac:dyDescent="0.2">
      <c r="A253" s="14" t="s">
        <v>674</v>
      </c>
      <c r="B253" s="14" t="s">
        <v>1068</v>
      </c>
      <c r="C253" s="67" t="s">
        <v>42</v>
      </c>
      <c r="D253" s="14" t="s">
        <v>138</v>
      </c>
      <c r="E253" s="14" t="s">
        <v>34</v>
      </c>
      <c r="F253" s="14" t="s">
        <v>32</v>
      </c>
      <c r="G253" s="98">
        <f t="shared" si="89"/>
        <v>57.225000000000001</v>
      </c>
      <c r="H253" s="98">
        <f t="shared" si="90"/>
        <v>57.225000000000001</v>
      </c>
      <c r="I253" s="98">
        <f t="shared" si="91"/>
        <v>57.225000000000001</v>
      </c>
      <c r="J253" s="98">
        <f t="shared" si="92"/>
        <v>57.225000000000001</v>
      </c>
      <c r="K253" s="98">
        <f t="shared" si="93"/>
        <v>57.225000000000001</v>
      </c>
      <c r="L253" s="15">
        <f t="shared" si="94"/>
        <v>57.225000000000001</v>
      </c>
      <c r="M253" s="99">
        <v>4</v>
      </c>
      <c r="N253" s="98">
        <v>4</v>
      </c>
      <c r="O253" s="98">
        <v>4</v>
      </c>
      <c r="P253" s="98">
        <v>4</v>
      </c>
      <c r="Q253" s="98">
        <v>4</v>
      </c>
      <c r="R253" s="15">
        <f t="shared" si="95"/>
        <v>20</v>
      </c>
      <c r="S253" s="16">
        <v>228.9</v>
      </c>
      <c r="T253" s="17">
        <v>228.9</v>
      </c>
      <c r="U253" s="17">
        <v>228.9</v>
      </c>
      <c r="V253" s="17">
        <v>228.9</v>
      </c>
      <c r="W253" s="17">
        <v>228.9</v>
      </c>
      <c r="X253" s="15">
        <f t="shared" si="96"/>
        <v>1144.5</v>
      </c>
      <c r="Y253" s="18">
        <f>S253*('Labour cost esc'!J$12-1)</f>
        <v>1.1668938537715048</v>
      </c>
      <c r="Z253" s="19">
        <f>T253*('Labour cost esc'!K$12-1)</f>
        <v>1.7525696249705147</v>
      </c>
      <c r="AA253" s="19">
        <f>U253*('Labour cost esc'!L$12-1)</f>
        <v>2.3397363369269017</v>
      </c>
      <c r="AB253" s="19">
        <f>V253*('Labour cost esc'!M$12-1)</f>
        <v>2.9283977850927898</v>
      </c>
      <c r="AC253" s="19">
        <f>W253*('Labour cost esc'!N$12-1)</f>
        <v>3.5185577745822254</v>
      </c>
      <c r="AD253" s="15">
        <f t="shared" si="97"/>
        <v>11.706155375343936</v>
      </c>
      <c r="AE253" s="18">
        <f t="shared" si="98"/>
        <v>230.06689385377152</v>
      </c>
      <c r="AF253" s="19">
        <f t="shared" si="99"/>
        <v>230.65256962497051</v>
      </c>
      <c r="AG253" s="19">
        <f t="shared" si="100"/>
        <v>231.23973633692691</v>
      </c>
      <c r="AH253" s="19">
        <f t="shared" si="101"/>
        <v>231.82839778509279</v>
      </c>
      <c r="AI253" s="19">
        <f t="shared" si="102"/>
        <v>232.41855777458224</v>
      </c>
      <c r="AJ253" s="20">
        <f t="shared" si="103"/>
        <v>1156.2061553753438</v>
      </c>
      <c r="AK253" s="98">
        <f t="shared" si="109"/>
        <v>0</v>
      </c>
      <c r="AL253" s="98">
        <f t="shared" si="110"/>
        <v>0</v>
      </c>
      <c r="AM253" s="98">
        <f t="shared" si="111"/>
        <v>0</v>
      </c>
      <c r="AN253" s="98">
        <f t="shared" si="112"/>
        <v>0</v>
      </c>
      <c r="AO253" s="98">
        <f t="shared" si="113"/>
        <v>0</v>
      </c>
      <c r="AP253" s="15">
        <f t="shared" si="104"/>
        <v>0</v>
      </c>
      <c r="AQ253" s="99">
        <v>0</v>
      </c>
      <c r="AR253" s="98">
        <v>0</v>
      </c>
      <c r="AS253" s="98">
        <v>0</v>
      </c>
      <c r="AT253" s="98">
        <v>0</v>
      </c>
      <c r="AU253" s="98">
        <v>0</v>
      </c>
      <c r="AV253" s="15">
        <f t="shared" si="105"/>
        <v>0</v>
      </c>
      <c r="AW253" s="16">
        <v>0</v>
      </c>
      <c r="AX253" s="17">
        <v>0</v>
      </c>
      <c r="AY253" s="17">
        <v>0</v>
      </c>
      <c r="AZ253" s="17">
        <v>0</v>
      </c>
      <c r="BA253" s="17">
        <v>0</v>
      </c>
      <c r="BB253" s="15">
        <f t="shared" si="106"/>
        <v>0</v>
      </c>
      <c r="BC253" s="16">
        <v>0</v>
      </c>
      <c r="BD253" s="17">
        <v>0</v>
      </c>
      <c r="BE253" s="17">
        <v>0</v>
      </c>
      <c r="BF253" s="17">
        <v>0</v>
      </c>
      <c r="BG253" s="17">
        <v>0</v>
      </c>
      <c r="BH253" s="15">
        <f t="shared" si="107"/>
        <v>0</v>
      </c>
      <c r="BI253" s="16">
        <v>0</v>
      </c>
      <c r="BJ253" s="17">
        <v>0</v>
      </c>
      <c r="BK253" s="17">
        <v>0</v>
      </c>
      <c r="BL253" s="17">
        <v>0</v>
      </c>
      <c r="BM253" s="17">
        <v>0</v>
      </c>
      <c r="BN253" s="15">
        <f t="shared" si="108"/>
        <v>0</v>
      </c>
    </row>
    <row r="254" spans="1:66" x14ac:dyDescent="0.2">
      <c r="A254" s="14" t="s">
        <v>675</v>
      </c>
      <c r="B254" s="14" t="s">
        <v>1068</v>
      </c>
      <c r="C254" s="67" t="s">
        <v>33</v>
      </c>
      <c r="D254" s="14" t="s">
        <v>138</v>
      </c>
      <c r="E254" s="14" t="s">
        <v>34</v>
      </c>
      <c r="F254" s="14" t="s">
        <v>32</v>
      </c>
      <c r="G254" s="98">
        <f t="shared" si="89"/>
        <v>342</v>
      </c>
      <c r="H254" s="98">
        <f t="shared" si="90"/>
        <v>342</v>
      </c>
      <c r="I254" s="98">
        <f t="shared" si="91"/>
        <v>342</v>
      </c>
      <c r="J254" s="98">
        <f t="shared" si="92"/>
        <v>342</v>
      </c>
      <c r="K254" s="98">
        <f t="shared" si="93"/>
        <v>342</v>
      </c>
      <c r="L254" s="15">
        <f t="shared" si="94"/>
        <v>342</v>
      </c>
      <c r="M254" s="99">
        <v>1</v>
      </c>
      <c r="N254" s="98">
        <v>1</v>
      </c>
      <c r="O254" s="98">
        <v>1</v>
      </c>
      <c r="P254" s="98">
        <v>1</v>
      </c>
      <c r="Q254" s="98">
        <v>1</v>
      </c>
      <c r="R254" s="15">
        <f t="shared" si="95"/>
        <v>5</v>
      </c>
      <c r="S254" s="16">
        <v>342</v>
      </c>
      <c r="T254" s="17">
        <v>342</v>
      </c>
      <c r="U254" s="17">
        <v>342</v>
      </c>
      <c r="V254" s="17">
        <v>342</v>
      </c>
      <c r="W254" s="17">
        <v>342</v>
      </c>
      <c r="X254" s="15">
        <f t="shared" si="96"/>
        <v>1710</v>
      </c>
      <c r="Y254" s="18">
        <f>S254*('Labour cost esc'!J$12-1)</f>
        <v>1.7434587068145682</v>
      </c>
      <c r="Z254" s="19">
        <f>T254*('Labour cost esc'!K$12-1)</f>
        <v>2.6185181814762606</v>
      </c>
      <c r="AA254" s="19">
        <f>U254*('Labour cost esc'!L$12-1)</f>
        <v>3.4958052740454364</v>
      </c>
      <c r="AB254" s="19">
        <f>V254*('Labour cost esc'!M$12-1)</f>
        <v>4.3753256553155708</v>
      </c>
      <c r="AC254" s="19">
        <f>W254*('Labour cost esc'!N$12-1)</f>
        <v>5.2570850105160378</v>
      </c>
      <c r="AD254" s="15">
        <f t="shared" si="97"/>
        <v>17.490192828167874</v>
      </c>
      <c r="AE254" s="18">
        <f t="shared" si="98"/>
        <v>343.74345870681458</v>
      </c>
      <c r="AF254" s="19">
        <f t="shared" si="99"/>
        <v>344.61851818147625</v>
      </c>
      <c r="AG254" s="19">
        <f t="shared" si="100"/>
        <v>345.49580527404544</v>
      </c>
      <c r="AH254" s="19">
        <f t="shared" si="101"/>
        <v>346.37532565531558</v>
      </c>
      <c r="AI254" s="19">
        <f t="shared" si="102"/>
        <v>347.25708501051605</v>
      </c>
      <c r="AJ254" s="20">
        <f t="shared" si="103"/>
        <v>1727.4901928281677</v>
      </c>
      <c r="AK254" s="98">
        <f t="shared" si="109"/>
        <v>0</v>
      </c>
      <c r="AL254" s="98">
        <f t="shared" si="110"/>
        <v>0</v>
      </c>
      <c r="AM254" s="98">
        <f t="shared" si="111"/>
        <v>0</v>
      </c>
      <c r="AN254" s="98">
        <f t="shared" si="112"/>
        <v>0</v>
      </c>
      <c r="AO254" s="98">
        <f t="shared" si="113"/>
        <v>0</v>
      </c>
      <c r="AP254" s="15">
        <f t="shared" si="104"/>
        <v>0</v>
      </c>
      <c r="AQ254" s="99">
        <v>0</v>
      </c>
      <c r="AR254" s="98">
        <v>0</v>
      </c>
      <c r="AS254" s="98">
        <v>0</v>
      </c>
      <c r="AT254" s="98">
        <v>0</v>
      </c>
      <c r="AU254" s="98">
        <v>0</v>
      </c>
      <c r="AV254" s="15">
        <f t="shared" si="105"/>
        <v>0</v>
      </c>
      <c r="AW254" s="16">
        <v>0</v>
      </c>
      <c r="AX254" s="17">
        <v>0</v>
      </c>
      <c r="AY254" s="17">
        <v>0</v>
      </c>
      <c r="AZ254" s="17">
        <v>0</v>
      </c>
      <c r="BA254" s="17">
        <v>0</v>
      </c>
      <c r="BB254" s="15">
        <f t="shared" si="106"/>
        <v>0</v>
      </c>
      <c r="BC254" s="16">
        <v>0</v>
      </c>
      <c r="BD254" s="17">
        <v>0</v>
      </c>
      <c r="BE254" s="17">
        <v>0</v>
      </c>
      <c r="BF254" s="17">
        <v>0</v>
      </c>
      <c r="BG254" s="17">
        <v>0</v>
      </c>
      <c r="BH254" s="15">
        <f t="shared" si="107"/>
        <v>0</v>
      </c>
      <c r="BI254" s="16">
        <v>0</v>
      </c>
      <c r="BJ254" s="17">
        <v>0</v>
      </c>
      <c r="BK254" s="17">
        <v>0</v>
      </c>
      <c r="BL254" s="17">
        <v>0</v>
      </c>
      <c r="BM254" s="17">
        <v>0</v>
      </c>
      <c r="BN254" s="15">
        <f t="shared" si="108"/>
        <v>0</v>
      </c>
    </row>
    <row r="255" spans="1:66" x14ac:dyDescent="0.2">
      <c r="A255" s="14" t="s">
        <v>676</v>
      </c>
      <c r="B255" s="14" t="s">
        <v>1068</v>
      </c>
      <c r="C255" s="67" t="s">
        <v>677</v>
      </c>
      <c r="D255" s="14" t="s">
        <v>138</v>
      </c>
      <c r="E255" s="14" t="s">
        <v>91</v>
      </c>
      <c r="F255" s="14" t="s">
        <v>32</v>
      </c>
      <c r="G255" s="98">
        <f t="shared" si="89"/>
        <v>0</v>
      </c>
      <c r="H255" s="98">
        <f t="shared" si="90"/>
        <v>0</v>
      </c>
      <c r="I255" s="98">
        <f t="shared" si="91"/>
        <v>0</v>
      </c>
      <c r="J255" s="98">
        <f t="shared" si="92"/>
        <v>0</v>
      </c>
      <c r="K255" s="98">
        <f t="shared" si="93"/>
        <v>0</v>
      </c>
      <c r="L255" s="15">
        <f t="shared" si="94"/>
        <v>0</v>
      </c>
      <c r="M255" s="99">
        <v>0</v>
      </c>
      <c r="N255" s="98">
        <v>0</v>
      </c>
      <c r="O255" s="98">
        <v>0</v>
      </c>
      <c r="P255" s="98">
        <v>0</v>
      </c>
      <c r="Q255" s="98">
        <v>0</v>
      </c>
      <c r="R255" s="15">
        <f t="shared" si="95"/>
        <v>0</v>
      </c>
      <c r="S255" s="16">
        <v>0</v>
      </c>
      <c r="T255" s="17">
        <v>0</v>
      </c>
      <c r="U255" s="17">
        <v>0</v>
      </c>
      <c r="V255" s="17">
        <v>0</v>
      </c>
      <c r="W255" s="17">
        <v>0</v>
      </c>
      <c r="X255" s="15">
        <f t="shared" si="96"/>
        <v>0</v>
      </c>
      <c r="Y255" s="18">
        <f>S255*('Labour cost esc'!J$12-1)</f>
        <v>0</v>
      </c>
      <c r="Z255" s="19">
        <f>T255*('Labour cost esc'!K$12-1)</f>
        <v>0</v>
      </c>
      <c r="AA255" s="19">
        <f>U255*('Labour cost esc'!L$12-1)</f>
        <v>0</v>
      </c>
      <c r="AB255" s="19">
        <f>V255*('Labour cost esc'!M$12-1)</f>
        <v>0</v>
      </c>
      <c r="AC255" s="19">
        <f>W255*('Labour cost esc'!N$12-1)</f>
        <v>0</v>
      </c>
      <c r="AD255" s="15">
        <f t="shared" si="97"/>
        <v>0</v>
      </c>
      <c r="AE255" s="18">
        <f t="shared" si="98"/>
        <v>0</v>
      </c>
      <c r="AF255" s="19">
        <f t="shared" si="99"/>
        <v>0</v>
      </c>
      <c r="AG255" s="19">
        <f t="shared" si="100"/>
        <v>0</v>
      </c>
      <c r="AH255" s="19">
        <f t="shared" si="101"/>
        <v>0</v>
      </c>
      <c r="AI255" s="19">
        <f t="shared" si="102"/>
        <v>0</v>
      </c>
      <c r="AJ255" s="20">
        <f t="shared" si="103"/>
        <v>0</v>
      </c>
      <c r="AK255" s="98">
        <f t="shared" si="109"/>
        <v>0</v>
      </c>
      <c r="AL255" s="98">
        <f t="shared" si="110"/>
        <v>0</v>
      </c>
      <c r="AM255" s="98">
        <f t="shared" si="111"/>
        <v>0</v>
      </c>
      <c r="AN255" s="98">
        <f t="shared" si="112"/>
        <v>0</v>
      </c>
      <c r="AO255" s="98">
        <f t="shared" si="113"/>
        <v>0</v>
      </c>
      <c r="AP255" s="15">
        <f t="shared" si="104"/>
        <v>0</v>
      </c>
      <c r="AQ255" s="99">
        <v>0</v>
      </c>
      <c r="AR255" s="98">
        <v>0</v>
      </c>
      <c r="AS255" s="98">
        <v>0</v>
      </c>
      <c r="AT255" s="98">
        <v>0</v>
      </c>
      <c r="AU255" s="98">
        <v>0</v>
      </c>
      <c r="AV255" s="15">
        <f t="shared" si="105"/>
        <v>0</v>
      </c>
      <c r="AW255" s="16">
        <v>0</v>
      </c>
      <c r="AX255" s="17">
        <v>0</v>
      </c>
      <c r="AY255" s="17">
        <v>0</v>
      </c>
      <c r="AZ255" s="17">
        <v>0</v>
      </c>
      <c r="BA255" s="17">
        <v>0</v>
      </c>
      <c r="BB255" s="15">
        <f t="shared" si="106"/>
        <v>0</v>
      </c>
      <c r="BC255" s="16">
        <v>0</v>
      </c>
      <c r="BD255" s="17">
        <v>0</v>
      </c>
      <c r="BE255" s="17">
        <v>0</v>
      </c>
      <c r="BF255" s="17">
        <v>0</v>
      </c>
      <c r="BG255" s="17">
        <v>0</v>
      </c>
      <c r="BH255" s="15">
        <f t="shared" si="107"/>
        <v>0</v>
      </c>
      <c r="BI255" s="16">
        <v>38.595728207454549</v>
      </c>
      <c r="BJ255" s="17">
        <v>83.49728079661017</v>
      </c>
      <c r="BK255" s="17">
        <v>0</v>
      </c>
      <c r="BL255" s="17">
        <v>0</v>
      </c>
      <c r="BM255" s="17">
        <v>0</v>
      </c>
      <c r="BN255" s="15">
        <f t="shared" si="108"/>
        <v>122.09300900406473</v>
      </c>
    </row>
    <row r="256" spans="1:66" x14ac:dyDescent="0.2">
      <c r="A256" s="14" t="s">
        <v>678</v>
      </c>
      <c r="B256" s="14" t="s">
        <v>1068</v>
      </c>
      <c r="C256" s="67" t="s">
        <v>139</v>
      </c>
      <c r="D256" s="14" t="s">
        <v>138</v>
      </c>
      <c r="E256" s="14" t="s">
        <v>91</v>
      </c>
      <c r="F256" s="14" t="s">
        <v>48</v>
      </c>
      <c r="G256" s="98">
        <f t="shared" si="89"/>
        <v>0</v>
      </c>
      <c r="H256" s="98">
        <f t="shared" si="90"/>
        <v>0</v>
      </c>
      <c r="I256" s="98">
        <f t="shared" si="91"/>
        <v>0</v>
      </c>
      <c r="J256" s="98">
        <f t="shared" si="92"/>
        <v>0</v>
      </c>
      <c r="K256" s="98">
        <f t="shared" si="93"/>
        <v>0</v>
      </c>
      <c r="L256" s="15">
        <f t="shared" si="94"/>
        <v>0</v>
      </c>
      <c r="M256" s="99">
        <v>0</v>
      </c>
      <c r="N256" s="98">
        <v>0</v>
      </c>
      <c r="O256" s="98">
        <v>0</v>
      </c>
      <c r="P256" s="98">
        <v>0</v>
      </c>
      <c r="Q256" s="98">
        <v>0</v>
      </c>
      <c r="R256" s="15">
        <f t="shared" si="95"/>
        <v>0</v>
      </c>
      <c r="S256" s="16"/>
      <c r="T256" s="17"/>
      <c r="U256" s="17"/>
      <c r="V256" s="17"/>
      <c r="W256" s="17"/>
      <c r="X256" s="15">
        <f t="shared" si="96"/>
        <v>0</v>
      </c>
      <c r="Y256" s="18">
        <f>S256*('Labour cost esc'!J$12-1)</f>
        <v>0</v>
      </c>
      <c r="Z256" s="19">
        <f>T256*('Labour cost esc'!K$12-1)</f>
        <v>0</v>
      </c>
      <c r="AA256" s="19">
        <f>U256*('Labour cost esc'!L$12-1)</f>
        <v>0</v>
      </c>
      <c r="AB256" s="19">
        <f>V256*('Labour cost esc'!M$12-1)</f>
        <v>0</v>
      </c>
      <c r="AC256" s="19">
        <f>W256*('Labour cost esc'!N$12-1)</f>
        <v>0</v>
      </c>
      <c r="AD256" s="15">
        <f t="shared" si="97"/>
        <v>0</v>
      </c>
      <c r="AE256" s="18">
        <f t="shared" si="98"/>
        <v>0</v>
      </c>
      <c r="AF256" s="19">
        <f t="shared" si="99"/>
        <v>0</v>
      </c>
      <c r="AG256" s="19">
        <f t="shared" si="100"/>
        <v>0</v>
      </c>
      <c r="AH256" s="19">
        <f t="shared" si="101"/>
        <v>0</v>
      </c>
      <c r="AI256" s="19">
        <f t="shared" si="102"/>
        <v>0</v>
      </c>
      <c r="AJ256" s="20">
        <f t="shared" si="103"/>
        <v>0</v>
      </c>
      <c r="AK256" s="98">
        <f t="shared" si="109"/>
        <v>0</v>
      </c>
      <c r="AL256" s="98">
        <f t="shared" si="110"/>
        <v>0</v>
      </c>
      <c r="AM256" s="98">
        <f t="shared" si="111"/>
        <v>0</v>
      </c>
      <c r="AN256" s="98">
        <f t="shared" si="112"/>
        <v>0</v>
      </c>
      <c r="AO256" s="98">
        <f t="shared" si="113"/>
        <v>0</v>
      </c>
      <c r="AP256" s="15">
        <f t="shared" si="104"/>
        <v>0</v>
      </c>
      <c r="AQ256" s="99">
        <v>0</v>
      </c>
      <c r="AR256" s="98">
        <v>0</v>
      </c>
      <c r="AS256" s="98">
        <v>0</v>
      </c>
      <c r="AT256" s="98">
        <v>0</v>
      </c>
      <c r="AU256" s="98">
        <v>0</v>
      </c>
      <c r="AV256" s="15">
        <f t="shared" si="105"/>
        <v>0</v>
      </c>
      <c r="AW256" s="16">
        <v>153.89270798201153</v>
      </c>
      <c r="AX256" s="17">
        <v>-4.8015821534862297</v>
      </c>
      <c r="AY256" s="17">
        <v>7.9207200000000011</v>
      </c>
      <c r="AZ256" s="17">
        <v>0</v>
      </c>
      <c r="BA256" s="17">
        <v>0</v>
      </c>
      <c r="BB256" s="15">
        <f t="shared" si="106"/>
        <v>157.01184582852528</v>
      </c>
      <c r="BC256" s="16">
        <v>149.85930643978682</v>
      </c>
      <c r="BD256" s="17">
        <v>0</v>
      </c>
      <c r="BE256" s="17">
        <v>0</v>
      </c>
      <c r="BF256" s="17">
        <v>0</v>
      </c>
      <c r="BG256" s="17">
        <v>0</v>
      </c>
      <c r="BH256" s="15">
        <f t="shared" si="107"/>
        <v>149.85930643978682</v>
      </c>
      <c r="BI256" s="16">
        <v>22.990860769090908</v>
      </c>
      <c r="BJ256" s="17">
        <v>218.97308098370505</v>
      </c>
      <c r="BK256" s="17">
        <v>31.79666380464506</v>
      </c>
      <c r="BL256" s="17">
        <v>0</v>
      </c>
      <c r="BM256" s="17">
        <v>0</v>
      </c>
      <c r="BN256" s="15">
        <f t="shared" si="108"/>
        <v>273.76060555744101</v>
      </c>
    </row>
    <row r="257" spans="1:66" x14ac:dyDescent="0.2">
      <c r="A257" s="14" t="s">
        <v>679</v>
      </c>
      <c r="B257" s="14" t="s">
        <v>1068</v>
      </c>
      <c r="C257" s="67" t="s">
        <v>140</v>
      </c>
      <c r="D257" s="14" t="s">
        <v>138</v>
      </c>
      <c r="E257" s="14" t="s">
        <v>91</v>
      </c>
      <c r="F257" s="14" t="s">
        <v>48</v>
      </c>
      <c r="G257" s="98">
        <f t="shared" si="89"/>
        <v>70.8</v>
      </c>
      <c r="H257" s="98">
        <f t="shared" si="90"/>
        <v>70.8</v>
      </c>
      <c r="I257" s="98">
        <f t="shared" si="91"/>
        <v>70.8</v>
      </c>
      <c r="J257" s="98">
        <f t="shared" si="92"/>
        <v>70.8</v>
      </c>
      <c r="K257" s="98">
        <f t="shared" si="93"/>
        <v>70.8</v>
      </c>
      <c r="L257" s="15">
        <f t="shared" si="94"/>
        <v>70.8</v>
      </c>
      <c r="M257" s="99">
        <v>2</v>
      </c>
      <c r="N257" s="98">
        <v>2</v>
      </c>
      <c r="O257" s="98">
        <v>2</v>
      </c>
      <c r="P257" s="98">
        <v>2</v>
      </c>
      <c r="Q257" s="98">
        <v>2</v>
      </c>
      <c r="R257" s="15">
        <f t="shared" si="95"/>
        <v>10</v>
      </c>
      <c r="S257" s="16">
        <v>141.6</v>
      </c>
      <c r="T257" s="17">
        <v>141.6</v>
      </c>
      <c r="U257" s="17">
        <v>141.6</v>
      </c>
      <c r="V257" s="17">
        <v>141.6</v>
      </c>
      <c r="W257" s="17">
        <v>141.6</v>
      </c>
      <c r="X257" s="15">
        <f t="shared" si="96"/>
        <v>708</v>
      </c>
      <c r="Y257" s="18">
        <f>S257*('Labour cost esc'!J$12-1)</f>
        <v>0.72185307861094394</v>
      </c>
      <c r="Z257" s="19">
        <f>T257*('Labour cost esc'!K$12-1)</f>
        <v>1.0841584049621009</v>
      </c>
      <c r="AA257" s="19">
        <f>U257*('Labour cost esc'!L$12-1)</f>
        <v>1.4473860432889876</v>
      </c>
      <c r="AB257" s="19">
        <f>V257*('Labour cost esc'!M$12-1)</f>
        <v>1.8115383414990782</v>
      </c>
      <c r="AC257" s="19">
        <f>W257*('Labour cost esc'!N$12-1)</f>
        <v>2.1766176534768156</v>
      </c>
      <c r="AD257" s="15">
        <f t="shared" si="97"/>
        <v>7.2415535218379272</v>
      </c>
      <c r="AE257" s="18">
        <f t="shared" si="98"/>
        <v>142.32185307861093</v>
      </c>
      <c r="AF257" s="19">
        <f t="shared" si="99"/>
        <v>142.68415840496209</v>
      </c>
      <c r="AG257" s="19">
        <f t="shared" si="100"/>
        <v>143.04738604328898</v>
      </c>
      <c r="AH257" s="19">
        <f t="shared" si="101"/>
        <v>143.41153834149907</v>
      </c>
      <c r="AI257" s="19">
        <f t="shared" si="102"/>
        <v>143.77661765347682</v>
      </c>
      <c r="AJ257" s="20">
        <f t="shared" si="103"/>
        <v>715.24155352183789</v>
      </c>
      <c r="AK257" s="98">
        <f t="shared" si="109"/>
        <v>0</v>
      </c>
      <c r="AL257" s="98">
        <f t="shared" si="110"/>
        <v>0</v>
      </c>
      <c r="AM257" s="98">
        <f t="shared" si="111"/>
        <v>0</v>
      </c>
      <c r="AN257" s="98">
        <f t="shared" si="112"/>
        <v>0</v>
      </c>
      <c r="AO257" s="98">
        <f t="shared" si="113"/>
        <v>0</v>
      </c>
      <c r="AP257" s="15">
        <f t="shared" si="104"/>
        <v>0</v>
      </c>
      <c r="AQ257" s="99">
        <v>0</v>
      </c>
      <c r="AR257" s="98">
        <v>0</v>
      </c>
      <c r="AS257" s="98">
        <v>0</v>
      </c>
      <c r="AT257" s="98">
        <v>0</v>
      </c>
      <c r="AU257" s="98">
        <v>0</v>
      </c>
      <c r="AV257" s="15">
        <f t="shared" si="105"/>
        <v>0</v>
      </c>
      <c r="AW257" s="16">
        <v>249.09458713820277</v>
      </c>
      <c r="AX257" s="17">
        <v>50.28277093513762</v>
      </c>
      <c r="AY257" s="17">
        <v>35.277819840000006</v>
      </c>
      <c r="AZ257" s="17">
        <v>-38.513080000000002</v>
      </c>
      <c r="BA257" s="17">
        <v>0</v>
      </c>
      <c r="BB257" s="15">
        <f t="shared" si="106"/>
        <v>296.14209791334036</v>
      </c>
      <c r="BC257" s="16">
        <v>194.93893520622669</v>
      </c>
      <c r="BD257" s="17">
        <v>0</v>
      </c>
      <c r="BE257" s="17">
        <v>0</v>
      </c>
      <c r="BF257" s="17">
        <v>0</v>
      </c>
      <c r="BG257" s="17">
        <v>0</v>
      </c>
      <c r="BH257" s="15">
        <f t="shared" si="107"/>
        <v>194.93893520622669</v>
      </c>
      <c r="BI257" s="16">
        <v>35.518347351818193</v>
      </c>
      <c r="BJ257" s="17">
        <v>33.287002132881355</v>
      </c>
      <c r="BK257" s="17">
        <v>273.42482511517971</v>
      </c>
      <c r="BL257" s="17">
        <v>0</v>
      </c>
      <c r="BM257" s="17">
        <v>0</v>
      </c>
      <c r="BN257" s="15">
        <f t="shared" si="108"/>
        <v>342.23017459987926</v>
      </c>
    </row>
    <row r="258" spans="1:66" x14ac:dyDescent="0.2">
      <c r="A258" s="14" t="s">
        <v>680</v>
      </c>
      <c r="B258" s="14" t="s">
        <v>1068</v>
      </c>
      <c r="C258" s="67" t="s">
        <v>681</v>
      </c>
      <c r="D258" s="14" t="s">
        <v>138</v>
      </c>
      <c r="E258" s="14" t="s">
        <v>91</v>
      </c>
      <c r="F258" s="14" t="s">
        <v>32</v>
      </c>
      <c r="G258" s="98">
        <f t="shared" si="89"/>
        <v>0</v>
      </c>
      <c r="H258" s="98">
        <f t="shared" si="90"/>
        <v>0</v>
      </c>
      <c r="I258" s="98">
        <f t="shared" si="91"/>
        <v>0</v>
      </c>
      <c r="J258" s="98">
        <f t="shared" si="92"/>
        <v>0</v>
      </c>
      <c r="K258" s="98">
        <f t="shared" si="93"/>
        <v>0</v>
      </c>
      <c r="L258" s="15">
        <f t="shared" si="94"/>
        <v>0</v>
      </c>
      <c r="M258" s="99">
        <v>0</v>
      </c>
      <c r="N258" s="98">
        <v>0</v>
      </c>
      <c r="O258" s="98">
        <v>0</v>
      </c>
      <c r="P258" s="98">
        <v>0</v>
      </c>
      <c r="Q258" s="98">
        <v>0</v>
      </c>
      <c r="R258" s="15">
        <f t="shared" si="95"/>
        <v>0</v>
      </c>
      <c r="S258" s="16">
        <v>0</v>
      </c>
      <c r="T258" s="17">
        <v>0</v>
      </c>
      <c r="U258" s="17">
        <v>0</v>
      </c>
      <c r="V258" s="17">
        <v>0</v>
      </c>
      <c r="W258" s="17">
        <v>0</v>
      </c>
      <c r="X258" s="15">
        <f t="shared" si="96"/>
        <v>0</v>
      </c>
      <c r="Y258" s="18">
        <f>S258*('Labour cost esc'!J$12-1)</f>
        <v>0</v>
      </c>
      <c r="Z258" s="19">
        <f>T258*('Labour cost esc'!K$12-1)</f>
        <v>0</v>
      </c>
      <c r="AA258" s="19">
        <f>U258*('Labour cost esc'!L$12-1)</f>
        <v>0</v>
      </c>
      <c r="AB258" s="19">
        <f>V258*('Labour cost esc'!M$12-1)</f>
        <v>0</v>
      </c>
      <c r="AC258" s="19">
        <f>W258*('Labour cost esc'!N$12-1)</f>
        <v>0</v>
      </c>
      <c r="AD258" s="15">
        <f t="shared" si="97"/>
        <v>0</v>
      </c>
      <c r="AE258" s="18">
        <f t="shared" si="98"/>
        <v>0</v>
      </c>
      <c r="AF258" s="19">
        <f t="shared" si="99"/>
        <v>0</v>
      </c>
      <c r="AG258" s="19">
        <f t="shared" si="100"/>
        <v>0</v>
      </c>
      <c r="AH258" s="19">
        <f t="shared" si="101"/>
        <v>0</v>
      </c>
      <c r="AI258" s="19">
        <f t="shared" si="102"/>
        <v>0</v>
      </c>
      <c r="AJ258" s="20">
        <f t="shared" si="103"/>
        <v>0</v>
      </c>
      <c r="AK258" s="98">
        <f t="shared" si="109"/>
        <v>0</v>
      </c>
      <c r="AL258" s="98">
        <f t="shared" si="110"/>
        <v>0</v>
      </c>
      <c r="AM258" s="98">
        <f t="shared" si="111"/>
        <v>0</v>
      </c>
      <c r="AN258" s="98">
        <f t="shared" si="112"/>
        <v>0</v>
      </c>
      <c r="AO258" s="98">
        <f t="shared" si="113"/>
        <v>0</v>
      </c>
      <c r="AP258" s="15">
        <f t="shared" si="104"/>
        <v>0</v>
      </c>
      <c r="AQ258" s="99">
        <v>0</v>
      </c>
      <c r="AR258" s="98">
        <v>0</v>
      </c>
      <c r="AS258" s="98">
        <v>0</v>
      </c>
      <c r="AT258" s="98">
        <v>0</v>
      </c>
      <c r="AU258" s="98">
        <v>0</v>
      </c>
      <c r="AV258" s="15">
        <f t="shared" si="105"/>
        <v>0</v>
      </c>
      <c r="AW258" s="16">
        <v>0</v>
      </c>
      <c r="AX258" s="17">
        <v>0</v>
      </c>
      <c r="AY258" s="17">
        <v>0</v>
      </c>
      <c r="AZ258" s="17">
        <v>0</v>
      </c>
      <c r="BA258" s="17">
        <v>0</v>
      </c>
      <c r="BB258" s="15">
        <f t="shared" si="106"/>
        <v>0</v>
      </c>
      <c r="BC258" s="16">
        <v>0</v>
      </c>
      <c r="BD258" s="17">
        <v>0</v>
      </c>
      <c r="BE258" s="17">
        <v>0</v>
      </c>
      <c r="BF258" s="17">
        <v>0</v>
      </c>
      <c r="BG258" s="17">
        <v>0</v>
      </c>
      <c r="BH258" s="15">
        <f t="shared" si="107"/>
        <v>0</v>
      </c>
      <c r="BI258" s="16">
        <v>0</v>
      </c>
      <c r="BJ258" s="17">
        <v>0</v>
      </c>
      <c r="BK258" s="17">
        <v>100.61901028727432</v>
      </c>
      <c r="BL258" s="17">
        <v>40.937206649328743</v>
      </c>
      <c r="BM258" s="17">
        <v>0</v>
      </c>
      <c r="BN258" s="15">
        <f t="shared" si="108"/>
        <v>141.55621693660305</v>
      </c>
    </row>
    <row r="259" spans="1:66" x14ac:dyDescent="0.2">
      <c r="A259" s="14" t="s">
        <v>682</v>
      </c>
      <c r="B259" s="14" t="s">
        <v>1068</v>
      </c>
      <c r="C259" s="67" t="s">
        <v>683</v>
      </c>
      <c r="D259" s="14" t="s">
        <v>138</v>
      </c>
      <c r="E259" s="14" t="s">
        <v>91</v>
      </c>
      <c r="F259" s="14" t="s">
        <v>32</v>
      </c>
      <c r="G259" s="98">
        <f t="shared" si="89"/>
        <v>0</v>
      </c>
      <c r="H259" s="98">
        <f t="shared" si="90"/>
        <v>0</v>
      </c>
      <c r="I259" s="98">
        <f t="shared" si="91"/>
        <v>0</v>
      </c>
      <c r="J259" s="98">
        <f t="shared" si="92"/>
        <v>0</v>
      </c>
      <c r="K259" s="98">
        <f t="shared" si="93"/>
        <v>0</v>
      </c>
      <c r="L259" s="15">
        <f t="shared" si="94"/>
        <v>0</v>
      </c>
      <c r="M259" s="99">
        <v>0</v>
      </c>
      <c r="N259" s="98">
        <v>0</v>
      </c>
      <c r="O259" s="98">
        <v>0</v>
      </c>
      <c r="P259" s="98">
        <v>0</v>
      </c>
      <c r="Q259" s="98">
        <v>0</v>
      </c>
      <c r="R259" s="15">
        <f t="shared" si="95"/>
        <v>0</v>
      </c>
      <c r="S259" s="16">
        <v>0</v>
      </c>
      <c r="T259" s="17">
        <v>0</v>
      </c>
      <c r="U259" s="17">
        <v>0</v>
      </c>
      <c r="V259" s="17">
        <v>0</v>
      </c>
      <c r="W259" s="17">
        <v>0</v>
      </c>
      <c r="X259" s="15">
        <f t="shared" si="96"/>
        <v>0</v>
      </c>
      <c r="Y259" s="18">
        <f>S259*('Labour cost esc'!J$12-1)</f>
        <v>0</v>
      </c>
      <c r="Z259" s="19">
        <f>T259*('Labour cost esc'!K$12-1)</f>
        <v>0</v>
      </c>
      <c r="AA259" s="19">
        <f>U259*('Labour cost esc'!L$12-1)</f>
        <v>0</v>
      </c>
      <c r="AB259" s="19">
        <f>V259*('Labour cost esc'!M$12-1)</f>
        <v>0</v>
      </c>
      <c r="AC259" s="19">
        <f>W259*('Labour cost esc'!N$12-1)</f>
        <v>0</v>
      </c>
      <c r="AD259" s="15">
        <f t="shared" si="97"/>
        <v>0</v>
      </c>
      <c r="AE259" s="18">
        <f t="shared" si="98"/>
        <v>0</v>
      </c>
      <c r="AF259" s="19">
        <f t="shared" si="99"/>
        <v>0</v>
      </c>
      <c r="AG259" s="19">
        <f t="shared" si="100"/>
        <v>0</v>
      </c>
      <c r="AH259" s="19">
        <f t="shared" si="101"/>
        <v>0</v>
      </c>
      <c r="AI259" s="19">
        <f t="shared" si="102"/>
        <v>0</v>
      </c>
      <c r="AJ259" s="20">
        <f t="shared" si="103"/>
        <v>0</v>
      </c>
      <c r="AK259" s="98">
        <f t="shared" si="109"/>
        <v>0</v>
      </c>
      <c r="AL259" s="98">
        <f t="shared" si="110"/>
        <v>0</v>
      </c>
      <c r="AM259" s="98">
        <f t="shared" si="111"/>
        <v>0</v>
      </c>
      <c r="AN259" s="98">
        <f t="shared" si="112"/>
        <v>0</v>
      </c>
      <c r="AO259" s="98">
        <f t="shared" si="113"/>
        <v>0</v>
      </c>
      <c r="AP259" s="15">
        <f t="shared" si="104"/>
        <v>0</v>
      </c>
      <c r="AQ259" s="99">
        <v>0</v>
      </c>
      <c r="AR259" s="98">
        <v>0</v>
      </c>
      <c r="AS259" s="98">
        <v>0</v>
      </c>
      <c r="AT259" s="98">
        <v>0</v>
      </c>
      <c r="AU259" s="98">
        <v>0</v>
      </c>
      <c r="AV259" s="15">
        <f t="shared" si="105"/>
        <v>0</v>
      </c>
      <c r="AW259" s="16">
        <v>-59.393235158680994</v>
      </c>
      <c r="AX259" s="17">
        <v>4.9204457752293582E-2</v>
      </c>
      <c r="AY259" s="17">
        <v>0</v>
      </c>
      <c r="AZ259" s="17">
        <v>0</v>
      </c>
      <c r="BA259" s="17">
        <v>0</v>
      </c>
      <c r="BB259" s="15">
        <f t="shared" si="106"/>
        <v>-59.344030700928698</v>
      </c>
      <c r="BC259" s="16">
        <v>0</v>
      </c>
      <c r="BD259" s="17">
        <v>0</v>
      </c>
      <c r="BE259" s="17">
        <v>0</v>
      </c>
      <c r="BF259" s="17">
        <v>0</v>
      </c>
      <c r="BG259" s="17">
        <v>0</v>
      </c>
      <c r="BH259" s="15">
        <f t="shared" si="107"/>
        <v>0</v>
      </c>
      <c r="BI259" s="16">
        <v>0</v>
      </c>
      <c r="BJ259" s="17">
        <v>0</v>
      </c>
      <c r="BK259" s="17">
        <v>1211.4347110147942</v>
      </c>
      <c r="BL259" s="17">
        <v>1058.9381952735282</v>
      </c>
      <c r="BM259" s="17">
        <v>1148.703212791075</v>
      </c>
      <c r="BN259" s="15">
        <f t="shared" si="108"/>
        <v>3419.0761190793974</v>
      </c>
    </row>
    <row r="260" spans="1:66" x14ac:dyDescent="0.2">
      <c r="A260" s="14" t="s">
        <v>684</v>
      </c>
      <c r="B260" s="14" t="s">
        <v>1068</v>
      </c>
      <c r="C260" s="67" t="s">
        <v>685</v>
      </c>
      <c r="D260" s="14" t="s">
        <v>138</v>
      </c>
      <c r="E260" s="14" t="s">
        <v>91</v>
      </c>
      <c r="F260" s="14" t="s">
        <v>48</v>
      </c>
      <c r="G260" s="98">
        <f t="shared" si="89"/>
        <v>0</v>
      </c>
      <c r="H260" s="98">
        <f t="shared" si="90"/>
        <v>0</v>
      </c>
      <c r="I260" s="98">
        <f t="shared" si="91"/>
        <v>0</v>
      </c>
      <c r="J260" s="98">
        <f t="shared" si="92"/>
        <v>0</v>
      </c>
      <c r="K260" s="98">
        <f t="shared" si="93"/>
        <v>0</v>
      </c>
      <c r="L260" s="15">
        <f t="shared" si="94"/>
        <v>0</v>
      </c>
      <c r="M260" s="99">
        <v>0</v>
      </c>
      <c r="N260" s="98">
        <v>0</v>
      </c>
      <c r="O260" s="98">
        <v>0</v>
      </c>
      <c r="P260" s="98">
        <v>0</v>
      </c>
      <c r="Q260" s="98">
        <v>0</v>
      </c>
      <c r="R260" s="15">
        <f t="shared" si="95"/>
        <v>0</v>
      </c>
      <c r="S260" s="16">
        <v>0</v>
      </c>
      <c r="T260" s="17">
        <v>0</v>
      </c>
      <c r="U260" s="17">
        <v>0</v>
      </c>
      <c r="V260" s="17">
        <v>0</v>
      </c>
      <c r="W260" s="17">
        <v>0</v>
      </c>
      <c r="X260" s="15">
        <f t="shared" si="96"/>
        <v>0</v>
      </c>
      <c r="Y260" s="18">
        <f>S260*('Labour cost esc'!J$12-1)</f>
        <v>0</v>
      </c>
      <c r="Z260" s="19">
        <f>T260*('Labour cost esc'!K$12-1)</f>
        <v>0</v>
      </c>
      <c r="AA260" s="19">
        <f>U260*('Labour cost esc'!L$12-1)</f>
        <v>0</v>
      </c>
      <c r="AB260" s="19">
        <f>V260*('Labour cost esc'!M$12-1)</f>
        <v>0</v>
      </c>
      <c r="AC260" s="19">
        <f>W260*('Labour cost esc'!N$12-1)</f>
        <v>0</v>
      </c>
      <c r="AD260" s="15">
        <f t="shared" si="97"/>
        <v>0</v>
      </c>
      <c r="AE260" s="18">
        <f t="shared" si="98"/>
        <v>0</v>
      </c>
      <c r="AF260" s="19">
        <f t="shared" si="99"/>
        <v>0</v>
      </c>
      <c r="AG260" s="19">
        <f t="shared" si="100"/>
        <v>0</v>
      </c>
      <c r="AH260" s="19">
        <f t="shared" si="101"/>
        <v>0</v>
      </c>
      <c r="AI260" s="19">
        <f t="shared" si="102"/>
        <v>0</v>
      </c>
      <c r="AJ260" s="20">
        <f t="shared" si="103"/>
        <v>0</v>
      </c>
      <c r="AK260" s="98">
        <f t="shared" si="109"/>
        <v>0</v>
      </c>
      <c r="AL260" s="98">
        <f t="shared" si="110"/>
        <v>0</v>
      </c>
      <c r="AM260" s="98">
        <f t="shared" si="111"/>
        <v>0</v>
      </c>
      <c r="AN260" s="98">
        <f t="shared" si="112"/>
        <v>0</v>
      </c>
      <c r="AO260" s="98">
        <f t="shared" si="113"/>
        <v>0</v>
      </c>
      <c r="AP260" s="15">
        <f t="shared" si="104"/>
        <v>0</v>
      </c>
      <c r="AQ260" s="99">
        <v>0</v>
      </c>
      <c r="AR260" s="98">
        <v>0</v>
      </c>
      <c r="AS260" s="98">
        <v>0</v>
      </c>
      <c r="AT260" s="98">
        <v>0</v>
      </c>
      <c r="AU260" s="98">
        <v>0</v>
      </c>
      <c r="AV260" s="15">
        <f t="shared" si="105"/>
        <v>0</v>
      </c>
      <c r="AW260" s="16">
        <v>0</v>
      </c>
      <c r="AX260" s="17">
        <v>0</v>
      </c>
      <c r="AY260" s="17">
        <v>0</v>
      </c>
      <c r="AZ260" s="17">
        <v>0</v>
      </c>
      <c r="BA260" s="17">
        <v>0</v>
      </c>
      <c r="BB260" s="15">
        <f t="shared" si="106"/>
        <v>0</v>
      </c>
      <c r="BC260" s="16">
        <v>0</v>
      </c>
      <c r="BD260" s="17">
        <v>0</v>
      </c>
      <c r="BE260" s="17">
        <v>0</v>
      </c>
      <c r="BF260" s="17">
        <v>0</v>
      </c>
      <c r="BG260" s="17">
        <v>0</v>
      </c>
      <c r="BH260" s="15">
        <f t="shared" si="107"/>
        <v>0</v>
      </c>
      <c r="BI260" s="16">
        <v>0</v>
      </c>
      <c r="BJ260" s="17">
        <v>0</v>
      </c>
      <c r="BK260" s="17">
        <v>21.84628151516214</v>
      </c>
      <c r="BL260" s="17">
        <v>0</v>
      </c>
      <c r="BM260" s="17">
        <v>0</v>
      </c>
      <c r="BN260" s="15">
        <f t="shared" si="108"/>
        <v>21.84628151516214</v>
      </c>
    </row>
    <row r="261" spans="1:66" x14ac:dyDescent="0.2">
      <c r="A261" s="14" t="s">
        <v>686</v>
      </c>
      <c r="B261" s="14" t="s">
        <v>1068</v>
      </c>
      <c r="C261" s="67" t="s">
        <v>687</v>
      </c>
      <c r="D261" s="14" t="s">
        <v>138</v>
      </c>
      <c r="E261" s="14" t="s">
        <v>91</v>
      </c>
      <c r="F261" s="14" t="s">
        <v>32</v>
      </c>
      <c r="G261" s="98">
        <f t="shared" ref="G261:G324" si="114">IFERROR(S261/M261,0)</f>
        <v>0</v>
      </c>
      <c r="H261" s="98">
        <f t="shared" ref="H261:H324" si="115">IFERROR(T261/N261,0)</f>
        <v>0</v>
      </c>
      <c r="I261" s="98">
        <f t="shared" ref="I261:I324" si="116">IFERROR(U261/O261,0)</f>
        <v>0</v>
      </c>
      <c r="J261" s="98">
        <f t="shared" ref="J261:J324" si="117">IFERROR(V261/P261,0)</f>
        <v>0</v>
      </c>
      <c r="K261" s="98">
        <f t="shared" ref="K261:K324" si="118">IFERROR(W261/Q261,0)</f>
        <v>0</v>
      </c>
      <c r="L261" s="15">
        <f t="shared" ref="L261:L324" si="119">IFERROR(X261/R261,0)</f>
        <v>0</v>
      </c>
      <c r="M261" s="99">
        <v>0</v>
      </c>
      <c r="N261" s="98">
        <v>0</v>
      </c>
      <c r="O261" s="98">
        <v>0</v>
      </c>
      <c r="P261" s="98">
        <v>0</v>
      </c>
      <c r="Q261" s="98">
        <v>0</v>
      </c>
      <c r="R261" s="15">
        <f t="shared" ref="R261:R324" si="120">SUM(M261:Q261)</f>
        <v>0</v>
      </c>
      <c r="S261" s="16">
        <v>0</v>
      </c>
      <c r="T261" s="17">
        <v>0</v>
      </c>
      <c r="U261" s="17">
        <v>0</v>
      </c>
      <c r="V261" s="17">
        <v>0</v>
      </c>
      <c r="W261" s="17">
        <v>0</v>
      </c>
      <c r="X261" s="15">
        <f t="shared" ref="X261:X324" si="121">SUM(S261:W261)</f>
        <v>0</v>
      </c>
      <c r="Y261" s="18">
        <f>S261*('Labour cost esc'!J$12-1)</f>
        <v>0</v>
      </c>
      <c r="Z261" s="19">
        <f>T261*('Labour cost esc'!K$12-1)</f>
        <v>0</v>
      </c>
      <c r="AA261" s="19">
        <f>U261*('Labour cost esc'!L$12-1)</f>
        <v>0</v>
      </c>
      <c r="AB261" s="19">
        <f>V261*('Labour cost esc'!M$12-1)</f>
        <v>0</v>
      </c>
      <c r="AC261" s="19">
        <f>W261*('Labour cost esc'!N$12-1)</f>
        <v>0</v>
      </c>
      <c r="AD261" s="15">
        <f t="shared" ref="AD261:AD324" si="122">SUM(Y261:AC261)</f>
        <v>0</v>
      </c>
      <c r="AE261" s="18">
        <f t="shared" ref="AE261:AE324" si="123">S261+Y261</f>
        <v>0</v>
      </c>
      <c r="AF261" s="19">
        <f t="shared" ref="AF261:AF324" si="124">T261+Z261</f>
        <v>0</v>
      </c>
      <c r="AG261" s="19">
        <f t="shared" ref="AG261:AG324" si="125">U261+AA261</f>
        <v>0</v>
      </c>
      <c r="AH261" s="19">
        <f t="shared" ref="AH261:AH324" si="126">V261+AB261</f>
        <v>0</v>
      </c>
      <c r="AI261" s="19">
        <f t="shared" ref="AI261:AI324" si="127">W261+AC261</f>
        <v>0</v>
      </c>
      <c r="AJ261" s="20">
        <f t="shared" ref="AJ261:AJ324" si="128">SUM(AE261:AI261)</f>
        <v>0</v>
      </c>
      <c r="AK261" s="98">
        <f t="shared" si="109"/>
        <v>0</v>
      </c>
      <c r="AL261" s="98">
        <f t="shared" si="110"/>
        <v>0</v>
      </c>
      <c r="AM261" s="98">
        <f t="shared" si="111"/>
        <v>0</v>
      </c>
      <c r="AN261" s="98">
        <f t="shared" si="112"/>
        <v>0</v>
      </c>
      <c r="AO261" s="98">
        <f t="shared" si="113"/>
        <v>0</v>
      </c>
      <c r="AP261" s="15">
        <f t="shared" ref="AP261:AP324" si="129">IFERROR(BB261/AV261,0)</f>
        <v>0</v>
      </c>
      <c r="AQ261" s="99">
        <v>0</v>
      </c>
      <c r="AR261" s="98">
        <v>0</v>
      </c>
      <c r="AS261" s="98">
        <v>0</v>
      </c>
      <c r="AT261" s="98">
        <v>0</v>
      </c>
      <c r="AU261" s="98">
        <v>0</v>
      </c>
      <c r="AV261" s="15">
        <f t="shared" ref="AV261:AV324" si="130">SUM(AQ261:AU261)</f>
        <v>0</v>
      </c>
      <c r="AW261" s="16">
        <v>0</v>
      </c>
      <c r="AX261" s="17">
        <v>0</v>
      </c>
      <c r="AY261" s="17">
        <v>0</v>
      </c>
      <c r="AZ261" s="17">
        <v>0</v>
      </c>
      <c r="BA261" s="17">
        <v>0</v>
      </c>
      <c r="BB261" s="15">
        <f t="shared" ref="BB261:BB324" si="131">SUM(AW261:BA261)</f>
        <v>0</v>
      </c>
      <c r="BC261" s="16">
        <v>0</v>
      </c>
      <c r="BD261" s="17">
        <v>0</v>
      </c>
      <c r="BE261" s="17">
        <v>0</v>
      </c>
      <c r="BF261" s="17">
        <v>0</v>
      </c>
      <c r="BG261" s="17">
        <v>0</v>
      </c>
      <c r="BH261" s="15">
        <f t="shared" ref="BH261:BH324" si="132">SUM(BC261:BG261)</f>
        <v>0</v>
      </c>
      <c r="BI261" s="16">
        <v>0</v>
      </c>
      <c r="BJ261" s="17">
        <v>0</v>
      </c>
      <c r="BK261" s="17">
        <v>0</v>
      </c>
      <c r="BL261" s="17">
        <v>119.64361427457831</v>
      </c>
      <c r="BM261" s="17">
        <v>1.1542464720307166</v>
      </c>
      <c r="BN261" s="15">
        <f t="shared" ref="BN261:BN324" si="133">SUM(BI261:BM261)</f>
        <v>120.79786074660903</v>
      </c>
    </row>
    <row r="262" spans="1:66" x14ac:dyDescent="0.2">
      <c r="A262" s="14" t="s">
        <v>688</v>
      </c>
      <c r="B262" s="14" t="s">
        <v>1068</v>
      </c>
      <c r="C262" s="67" t="s">
        <v>689</v>
      </c>
      <c r="D262" s="14" t="s">
        <v>138</v>
      </c>
      <c r="E262" s="14" t="s">
        <v>91</v>
      </c>
      <c r="F262" s="14" t="s">
        <v>32</v>
      </c>
      <c r="G262" s="98">
        <f t="shared" si="114"/>
        <v>0</v>
      </c>
      <c r="H262" s="98">
        <f t="shared" si="115"/>
        <v>0</v>
      </c>
      <c r="I262" s="98">
        <f t="shared" si="116"/>
        <v>0</v>
      </c>
      <c r="J262" s="98">
        <f t="shared" si="117"/>
        <v>0</v>
      </c>
      <c r="K262" s="98">
        <f t="shared" si="118"/>
        <v>0</v>
      </c>
      <c r="L262" s="15">
        <f t="shared" si="119"/>
        <v>0</v>
      </c>
      <c r="M262" s="99">
        <v>0</v>
      </c>
      <c r="N262" s="98">
        <v>0</v>
      </c>
      <c r="O262" s="98">
        <v>0</v>
      </c>
      <c r="P262" s="98">
        <v>0</v>
      </c>
      <c r="Q262" s="98">
        <v>0</v>
      </c>
      <c r="R262" s="15">
        <f t="shared" si="120"/>
        <v>0</v>
      </c>
      <c r="S262" s="16">
        <v>0</v>
      </c>
      <c r="T262" s="17">
        <v>0</v>
      </c>
      <c r="U262" s="17">
        <v>0</v>
      </c>
      <c r="V262" s="17">
        <v>0</v>
      </c>
      <c r="W262" s="17">
        <v>0</v>
      </c>
      <c r="X262" s="15">
        <f t="shared" si="121"/>
        <v>0</v>
      </c>
      <c r="Y262" s="18">
        <f>S262*('Labour cost esc'!J$12-1)</f>
        <v>0</v>
      </c>
      <c r="Z262" s="19">
        <f>T262*('Labour cost esc'!K$12-1)</f>
        <v>0</v>
      </c>
      <c r="AA262" s="19">
        <f>U262*('Labour cost esc'!L$12-1)</f>
        <v>0</v>
      </c>
      <c r="AB262" s="19">
        <f>V262*('Labour cost esc'!M$12-1)</f>
        <v>0</v>
      </c>
      <c r="AC262" s="19">
        <f>W262*('Labour cost esc'!N$12-1)</f>
        <v>0</v>
      </c>
      <c r="AD262" s="15">
        <f t="shared" si="122"/>
        <v>0</v>
      </c>
      <c r="AE262" s="18">
        <f t="shared" si="123"/>
        <v>0</v>
      </c>
      <c r="AF262" s="19">
        <f t="shared" si="124"/>
        <v>0</v>
      </c>
      <c r="AG262" s="19">
        <f t="shared" si="125"/>
        <v>0</v>
      </c>
      <c r="AH262" s="19">
        <f t="shared" si="126"/>
        <v>0</v>
      </c>
      <c r="AI262" s="19">
        <f t="shared" si="127"/>
        <v>0</v>
      </c>
      <c r="AJ262" s="20">
        <f t="shared" si="128"/>
        <v>0</v>
      </c>
      <c r="AK262" s="98">
        <f t="shared" ref="AK262:AK325" si="134">IFERROR(AW262/AQ262,0)</f>
        <v>0</v>
      </c>
      <c r="AL262" s="98">
        <f t="shared" ref="AL262:AL325" si="135">IFERROR(AX262/AR262,0)</f>
        <v>0</v>
      </c>
      <c r="AM262" s="98">
        <f t="shared" ref="AM262:AM325" si="136">IFERROR(AY262/AS262,0)</f>
        <v>0</v>
      </c>
      <c r="AN262" s="98">
        <f t="shared" ref="AN262:AN325" si="137">IFERROR(AZ262/AT262,0)</f>
        <v>0</v>
      </c>
      <c r="AO262" s="98">
        <f t="shared" ref="AO262:AO325" si="138">IFERROR(BA262/AU262,0)</f>
        <v>0</v>
      </c>
      <c r="AP262" s="15">
        <f t="shared" si="129"/>
        <v>0</v>
      </c>
      <c r="AQ262" s="99">
        <v>0</v>
      </c>
      <c r="AR262" s="98">
        <v>0</v>
      </c>
      <c r="AS262" s="98">
        <v>0</v>
      </c>
      <c r="AT262" s="98">
        <v>0</v>
      </c>
      <c r="AU262" s="98">
        <v>0</v>
      </c>
      <c r="AV262" s="15">
        <f t="shared" si="130"/>
        <v>0</v>
      </c>
      <c r="AW262" s="16">
        <v>1516.4549236525479</v>
      </c>
      <c r="AX262" s="17">
        <v>662.92641751128406</v>
      </c>
      <c r="AY262" s="17">
        <v>11.136922200000042</v>
      </c>
      <c r="AZ262" s="17">
        <v>2.7206999999999932</v>
      </c>
      <c r="BA262" s="17">
        <v>0</v>
      </c>
      <c r="BB262" s="15">
        <f t="shared" si="131"/>
        <v>2193.2389633638318</v>
      </c>
      <c r="BC262" s="16">
        <v>0</v>
      </c>
      <c r="BD262" s="17">
        <v>0</v>
      </c>
      <c r="BE262" s="17">
        <v>0</v>
      </c>
      <c r="BF262" s="17">
        <v>0</v>
      </c>
      <c r="BG262" s="17">
        <v>0</v>
      </c>
      <c r="BH262" s="15">
        <f t="shared" si="132"/>
        <v>0</v>
      </c>
      <c r="BI262" s="16">
        <v>0</v>
      </c>
      <c r="BJ262" s="17">
        <v>0</v>
      </c>
      <c r="BK262" s="17">
        <v>0</v>
      </c>
      <c r="BL262" s="17">
        <v>0</v>
      </c>
      <c r="BM262" s="17">
        <v>2522.565077687048</v>
      </c>
      <c r="BN262" s="15">
        <f t="shared" si="133"/>
        <v>2522.565077687048</v>
      </c>
    </row>
    <row r="263" spans="1:66" x14ac:dyDescent="0.2">
      <c r="A263" s="14" t="s">
        <v>690</v>
      </c>
      <c r="B263" s="14" t="s">
        <v>1068</v>
      </c>
      <c r="C263" s="67" t="s">
        <v>691</v>
      </c>
      <c r="D263" s="14" t="s">
        <v>138</v>
      </c>
      <c r="E263" s="14" t="s">
        <v>91</v>
      </c>
      <c r="F263" s="14" t="s">
        <v>48</v>
      </c>
      <c r="G263" s="98">
        <f t="shared" si="114"/>
        <v>0</v>
      </c>
      <c r="H263" s="98">
        <f t="shared" si="115"/>
        <v>0</v>
      </c>
      <c r="I263" s="98">
        <f t="shared" si="116"/>
        <v>0</v>
      </c>
      <c r="J263" s="98">
        <f t="shared" si="117"/>
        <v>0</v>
      </c>
      <c r="K263" s="98">
        <f t="shared" si="118"/>
        <v>0</v>
      </c>
      <c r="L263" s="15">
        <f t="shared" si="119"/>
        <v>0</v>
      </c>
      <c r="M263" s="99">
        <v>0</v>
      </c>
      <c r="N263" s="98">
        <v>0</v>
      </c>
      <c r="O263" s="98">
        <v>0</v>
      </c>
      <c r="P263" s="98">
        <v>0</v>
      </c>
      <c r="Q263" s="98">
        <v>0</v>
      </c>
      <c r="R263" s="15">
        <f t="shared" si="120"/>
        <v>0</v>
      </c>
      <c r="S263" s="16">
        <v>0</v>
      </c>
      <c r="T263" s="17">
        <v>0</v>
      </c>
      <c r="U263" s="17">
        <v>0</v>
      </c>
      <c r="V263" s="17">
        <v>0</v>
      </c>
      <c r="W263" s="17">
        <v>0</v>
      </c>
      <c r="X263" s="15">
        <f t="shared" si="121"/>
        <v>0</v>
      </c>
      <c r="Y263" s="18">
        <f>S263*('Labour cost esc'!J$12-1)</f>
        <v>0</v>
      </c>
      <c r="Z263" s="19">
        <f>T263*('Labour cost esc'!K$12-1)</f>
        <v>0</v>
      </c>
      <c r="AA263" s="19">
        <f>U263*('Labour cost esc'!L$12-1)</f>
        <v>0</v>
      </c>
      <c r="AB263" s="19">
        <f>V263*('Labour cost esc'!M$12-1)</f>
        <v>0</v>
      </c>
      <c r="AC263" s="19">
        <f>W263*('Labour cost esc'!N$12-1)</f>
        <v>0</v>
      </c>
      <c r="AD263" s="15">
        <f t="shared" si="122"/>
        <v>0</v>
      </c>
      <c r="AE263" s="18">
        <f t="shared" si="123"/>
        <v>0</v>
      </c>
      <c r="AF263" s="19">
        <f t="shared" si="124"/>
        <v>0</v>
      </c>
      <c r="AG263" s="19">
        <f t="shared" si="125"/>
        <v>0</v>
      </c>
      <c r="AH263" s="19">
        <f t="shared" si="126"/>
        <v>0</v>
      </c>
      <c r="AI263" s="19">
        <f t="shared" si="127"/>
        <v>0</v>
      </c>
      <c r="AJ263" s="20">
        <f t="shared" si="128"/>
        <v>0</v>
      </c>
      <c r="AK263" s="98">
        <f t="shared" si="134"/>
        <v>0</v>
      </c>
      <c r="AL263" s="98">
        <f t="shared" si="135"/>
        <v>0</v>
      </c>
      <c r="AM263" s="98">
        <f t="shared" si="136"/>
        <v>0</v>
      </c>
      <c r="AN263" s="98">
        <f t="shared" si="137"/>
        <v>0</v>
      </c>
      <c r="AO263" s="98">
        <f t="shared" si="138"/>
        <v>0</v>
      </c>
      <c r="AP263" s="15">
        <f t="shared" si="129"/>
        <v>0</v>
      </c>
      <c r="AQ263" s="99">
        <v>0</v>
      </c>
      <c r="AR263" s="98">
        <v>0</v>
      </c>
      <c r="AS263" s="98">
        <v>0</v>
      </c>
      <c r="AT263" s="98">
        <v>0</v>
      </c>
      <c r="AU263" s="98">
        <v>0</v>
      </c>
      <c r="AV263" s="15">
        <f t="shared" si="130"/>
        <v>0</v>
      </c>
      <c r="AW263" s="16">
        <v>583.47415720446827</v>
      </c>
      <c r="AX263" s="17">
        <v>166.3043521661009</v>
      </c>
      <c r="AY263" s="17">
        <v>-20.196050760000087</v>
      </c>
      <c r="AZ263" s="17">
        <v>-36.198860000000003</v>
      </c>
      <c r="BA263" s="17">
        <v>0</v>
      </c>
      <c r="BB263" s="15">
        <f t="shared" si="131"/>
        <v>693.38359861056915</v>
      </c>
      <c r="BC263" s="16">
        <v>346.01660999105241</v>
      </c>
      <c r="BD263" s="17">
        <v>0</v>
      </c>
      <c r="BE263" s="17">
        <v>0</v>
      </c>
      <c r="BF263" s="17">
        <v>0</v>
      </c>
      <c r="BG263" s="17">
        <v>0</v>
      </c>
      <c r="BH263" s="15">
        <f t="shared" si="132"/>
        <v>346.01660999105241</v>
      </c>
      <c r="BI263" s="16">
        <v>0</v>
      </c>
      <c r="BJ263" s="17">
        <v>0</v>
      </c>
      <c r="BK263" s="17">
        <v>0</v>
      </c>
      <c r="BL263" s="17">
        <v>0</v>
      </c>
      <c r="BM263" s="17">
        <v>0</v>
      </c>
      <c r="BN263" s="15">
        <f t="shared" si="133"/>
        <v>0</v>
      </c>
    </row>
    <row r="264" spans="1:66" x14ac:dyDescent="0.2">
      <c r="A264" s="14" t="s">
        <v>692</v>
      </c>
      <c r="B264" s="14" t="s">
        <v>1068</v>
      </c>
      <c r="C264" s="67" t="s">
        <v>693</v>
      </c>
      <c r="D264" s="14" t="s">
        <v>138</v>
      </c>
      <c r="E264" s="14" t="s">
        <v>91</v>
      </c>
      <c r="F264" s="14" t="s">
        <v>32</v>
      </c>
      <c r="G264" s="98">
        <f t="shared" si="114"/>
        <v>0</v>
      </c>
      <c r="H264" s="98">
        <f t="shared" si="115"/>
        <v>0</v>
      </c>
      <c r="I264" s="98">
        <f t="shared" si="116"/>
        <v>0</v>
      </c>
      <c r="J264" s="98">
        <f t="shared" si="117"/>
        <v>0</v>
      </c>
      <c r="K264" s="98">
        <f t="shared" si="118"/>
        <v>0</v>
      </c>
      <c r="L264" s="15">
        <f t="shared" si="119"/>
        <v>0</v>
      </c>
      <c r="M264" s="99">
        <v>0</v>
      </c>
      <c r="N264" s="98">
        <v>0</v>
      </c>
      <c r="O264" s="98">
        <v>0</v>
      </c>
      <c r="P264" s="98">
        <v>0</v>
      </c>
      <c r="Q264" s="98">
        <v>0</v>
      </c>
      <c r="R264" s="15">
        <f t="shared" si="120"/>
        <v>0</v>
      </c>
      <c r="S264" s="16">
        <v>0</v>
      </c>
      <c r="T264" s="17">
        <v>0</v>
      </c>
      <c r="U264" s="17">
        <v>0</v>
      </c>
      <c r="V264" s="17">
        <v>0</v>
      </c>
      <c r="W264" s="17">
        <v>0</v>
      </c>
      <c r="X264" s="15">
        <f t="shared" si="121"/>
        <v>0</v>
      </c>
      <c r="Y264" s="18">
        <f>S264*('Labour cost esc'!J$12-1)</f>
        <v>0</v>
      </c>
      <c r="Z264" s="19">
        <f>T264*('Labour cost esc'!K$12-1)</f>
        <v>0</v>
      </c>
      <c r="AA264" s="19">
        <f>U264*('Labour cost esc'!L$12-1)</f>
        <v>0</v>
      </c>
      <c r="AB264" s="19">
        <f>V264*('Labour cost esc'!M$12-1)</f>
        <v>0</v>
      </c>
      <c r="AC264" s="19">
        <f>W264*('Labour cost esc'!N$12-1)</f>
        <v>0</v>
      </c>
      <c r="AD264" s="15">
        <f t="shared" si="122"/>
        <v>0</v>
      </c>
      <c r="AE264" s="18">
        <f t="shared" si="123"/>
        <v>0</v>
      </c>
      <c r="AF264" s="19">
        <f t="shared" si="124"/>
        <v>0</v>
      </c>
      <c r="AG264" s="19">
        <f t="shared" si="125"/>
        <v>0</v>
      </c>
      <c r="AH264" s="19">
        <f t="shared" si="126"/>
        <v>0</v>
      </c>
      <c r="AI264" s="19">
        <f t="shared" si="127"/>
        <v>0</v>
      </c>
      <c r="AJ264" s="20">
        <f t="shared" si="128"/>
        <v>0</v>
      </c>
      <c r="AK264" s="98">
        <f t="shared" si="134"/>
        <v>0</v>
      </c>
      <c r="AL264" s="98">
        <f t="shared" si="135"/>
        <v>0</v>
      </c>
      <c r="AM264" s="98">
        <f t="shared" si="136"/>
        <v>0</v>
      </c>
      <c r="AN264" s="98">
        <f t="shared" si="137"/>
        <v>0</v>
      </c>
      <c r="AO264" s="98">
        <f t="shared" si="138"/>
        <v>0</v>
      </c>
      <c r="AP264" s="15">
        <f t="shared" si="129"/>
        <v>0</v>
      </c>
      <c r="AQ264" s="99">
        <v>0</v>
      </c>
      <c r="AR264" s="98">
        <v>0</v>
      </c>
      <c r="AS264" s="98">
        <v>0</v>
      </c>
      <c r="AT264" s="98">
        <v>0</v>
      </c>
      <c r="AU264" s="98">
        <v>0</v>
      </c>
      <c r="AV264" s="15">
        <f t="shared" si="130"/>
        <v>0</v>
      </c>
      <c r="AW264" s="16">
        <v>-1.1396720032976091</v>
      </c>
      <c r="AX264" s="17">
        <v>0</v>
      </c>
      <c r="AY264" s="17">
        <v>0</v>
      </c>
      <c r="AZ264" s="17">
        <v>0</v>
      </c>
      <c r="BA264" s="17">
        <v>0</v>
      </c>
      <c r="BB264" s="15">
        <f t="shared" si="131"/>
        <v>-1.1396720032976091</v>
      </c>
      <c r="BC264" s="16">
        <v>0</v>
      </c>
      <c r="BD264" s="17">
        <v>0</v>
      </c>
      <c r="BE264" s="17">
        <v>0</v>
      </c>
      <c r="BF264" s="17">
        <v>0</v>
      </c>
      <c r="BG264" s="17">
        <v>0</v>
      </c>
      <c r="BH264" s="15">
        <f t="shared" si="132"/>
        <v>0</v>
      </c>
      <c r="BI264" s="16">
        <v>0</v>
      </c>
      <c r="BJ264" s="17">
        <v>0</v>
      </c>
      <c r="BK264" s="17">
        <v>0</v>
      </c>
      <c r="BL264" s="17">
        <v>579.27585494106711</v>
      </c>
      <c r="BM264" s="17">
        <v>3.5047024834300329</v>
      </c>
      <c r="BN264" s="15">
        <f t="shared" si="133"/>
        <v>582.78055742449715</v>
      </c>
    </row>
    <row r="265" spans="1:66" x14ac:dyDescent="0.2">
      <c r="A265" s="14" t="s">
        <v>694</v>
      </c>
      <c r="B265" s="14" t="s">
        <v>1068</v>
      </c>
      <c r="C265" s="67" t="s">
        <v>695</v>
      </c>
      <c r="D265" s="14" t="s">
        <v>138</v>
      </c>
      <c r="E265" s="14" t="s">
        <v>91</v>
      </c>
      <c r="F265" s="14" t="s">
        <v>37</v>
      </c>
      <c r="G265" s="98">
        <f t="shared" si="114"/>
        <v>0</v>
      </c>
      <c r="H265" s="98">
        <f t="shared" si="115"/>
        <v>0</v>
      </c>
      <c r="I265" s="98">
        <f t="shared" si="116"/>
        <v>0</v>
      </c>
      <c r="J265" s="98">
        <f t="shared" si="117"/>
        <v>0</v>
      </c>
      <c r="K265" s="98">
        <f t="shared" si="118"/>
        <v>0</v>
      </c>
      <c r="L265" s="15">
        <f t="shared" si="119"/>
        <v>0</v>
      </c>
      <c r="M265" s="99">
        <v>0</v>
      </c>
      <c r="N265" s="98">
        <v>0</v>
      </c>
      <c r="O265" s="98">
        <v>0</v>
      </c>
      <c r="P265" s="98">
        <v>0</v>
      </c>
      <c r="Q265" s="98">
        <v>0</v>
      </c>
      <c r="R265" s="15">
        <f t="shared" si="120"/>
        <v>0</v>
      </c>
      <c r="S265" s="16">
        <v>0</v>
      </c>
      <c r="T265" s="17">
        <v>0</v>
      </c>
      <c r="U265" s="17">
        <v>0</v>
      </c>
      <c r="V265" s="17">
        <v>0</v>
      </c>
      <c r="W265" s="17">
        <v>0</v>
      </c>
      <c r="X265" s="15">
        <f t="shared" si="121"/>
        <v>0</v>
      </c>
      <c r="Y265" s="18">
        <f>S265*('Labour cost esc'!J$12-1)</f>
        <v>0</v>
      </c>
      <c r="Z265" s="19">
        <f>T265*('Labour cost esc'!K$12-1)</f>
        <v>0</v>
      </c>
      <c r="AA265" s="19">
        <f>U265*('Labour cost esc'!L$12-1)</f>
        <v>0</v>
      </c>
      <c r="AB265" s="19">
        <f>V265*('Labour cost esc'!M$12-1)</f>
        <v>0</v>
      </c>
      <c r="AC265" s="19">
        <f>W265*('Labour cost esc'!N$12-1)</f>
        <v>0</v>
      </c>
      <c r="AD265" s="15">
        <f t="shared" si="122"/>
        <v>0</v>
      </c>
      <c r="AE265" s="18">
        <f t="shared" si="123"/>
        <v>0</v>
      </c>
      <c r="AF265" s="19">
        <f t="shared" si="124"/>
        <v>0</v>
      </c>
      <c r="AG265" s="19">
        <f t="shared" si="125"/>
        <v>0</v>
      </c>
      <c r="AH265" s="19">
        <f t="shared" si="126"/>
        <v>0</v>
      </c>
      <c r="AI265" s="19">
        <f t="shared" si="127"/>
        <v>0</v>
      </c>
      <c r="AJ265" s="20">
        <f t="shared" si="128"/>
        <v>0</v>
      </c>
      <c r="AK265" s="98">
        <f t="shared" si="134"/>
        <v>0</v>
      </c>
      <c r="AL265" s="98">
        <f t="shared" si="135"/>
        <v>0</v>
      </c>
      <c r="AM265" s="98">
        <f t="shared" si="136"/>
        <v>0</v>
      </c>
      <c r="AN265" s="98">
        <f t="shared" si="137"/>
        <v>0</v>
      </c>
      <c r="AO265" s="98">
        <f t="shared" si="138"/>
        <v>0</v>
      </c>
      <c r="AP265" s="15">
        <f t="shared" si="129"/>
        <v>0</v>
      </c>
      <c r="AQ265" s="99">
        <v>0</v>
      </c>
      <c r="AR265" s="98">
        <v>0</v>
      </c>
      <c r="AS265" s="98">
        <v>0</v>
      </c>
      <c r="AT265" s="98">
        <v>0</v>
      </c>
      <c r="AU265" s="98">
        <v>0</v>
      </c>
      <c r="AV265" s="15">
        <f t="shared" si="130"/>
        <v>0</v>
      </c>
      <c r="AW265" s="16">
        <v>0</v>
      </c>
      <c r="AX265" s="17">
        <v>0</v>
      </c>
      <c r="AY265" s="17">
        <v>0</v>
      </c>
      <c r="AZ265" s="17">
        <v>0</v>
      </c>
      <c r="BA265" s="17">
        <v>0</v>
      </c>
      <c r="BB265" s="15">
        <f t="shared" si="131"/>
        <v>0</v>
      </c>
      <c r="BC265" s="16">
        <v>0</v>
      </c>
      <c r="BD265" s="17">
        <v>0</v>
      </c>
      <c r="BE265" s="17">
        <v>0</v>
      </c>
      <c r="BF265" s="17">
        <v>0</v>
      </c>
      <c r="BG265" s="17">
        <v>0</v>
      </c>
      <c r="BH265" s="15">
        <f t="shared" si="132"/>
        <v>0</v>
      </c>
      <c r="BI265" s="16">
        <v>0</v>
      </c>
      <c r="BJ265" s="17">
        <v>0</v>
      </c>
      <c r="BK265" s="17">
        <v>0</v>
      </c>
      <c r="BL265" s="17">
        <v>522.93065838831319</v>
      </c>
      <c r="BM265" s="17">
        <v>222.99926983310579</v>
      </c>
      <c r="BN265" s="15">
        <f t="shared" si="133"/>
        <v>745.929928221419</v>
      </c>
    </row>
    <row r="266" spans="1:66" x14ac:dyDescent="0.2">
      <c r="A266" s="14" t="s">
        <v>696</v>
      </c>
      <c r="B266" s="14" t="s">
        <v>1068</v>
      </c>
      <c r="C266" s="67" t="s">
        <v>697</v>
      </c>
      <c r="D266" s="14" t="s">
        <v>138</v>
      </c>
      <c r="E266" s="14" t="s">
        <v>91</v>
      </c>
      <c r="F266" s="14" t="s">
        <v>37</v>
      </c>
      <c r="G266" s="98">
        <f t="shared" si="114"/>
        <v>0</v>
      </c>
      <c r="H266" s="98">
        <f t="shared" si="115"/>
        <v>0</v>
      </c>
      <c r="I266" s="98">
        <f t="shared" si="116"/>
        <v>0</v>
      </c>
      <c r="J266" s="98">
        <f t="shared" si="117"/>
        <v>0</v>
      </c>
      <c r="K266" s="98">
        <f t="shared" si="118"/>
        <v>0</v>
      </c>
      <c r="L266" s="15">
        <f t="shared" si="119"/>
        <v>0</v>
      </c>
      <c r="M266" s="99">
        <v>0</v>
      </c>
      <c r="N266" s="98">
        <v>0</v>
      </c>
      <c r="O266" s="98">
        <v>0</v>
      </c>
      <c r="P266" s="98">
        <v>0</v>
      </c>
      <c r="Q266" s="98">
        <v>0</v>
      </c>
      <c r="R266" s="15">
        <f t="shared" si="120"/>
        <v>0</v>
      </c>
      <c r="S266" s="16">
        <v>0</v>
      </c>
      <c r="T266" s="17">
        <v>0</v>
      </c>
      <c r="U266" s="17">
        <v>0</v>
      </c>
      <c r="V266" s="17">
        <v>0</v>
      </c>
      <c r="W266" s="17">
        <v>0</v>
      </c>
      <c r="X266" s="15">
        <f t="shared" si="121"/>
        <v>0</v>
      </c>
      <c r="Y266" s="18">
        <f>S266*('Labour cost esc'!J$12-1)</f>
        <v>0</v>
      </c>
      <c r="Z266" s="19">
        <f>T266*('Labour cost esc'!K$12-1)</f>
        <v>0</v>
      </c>
      <c r="AA266" s="19">
        <f>U266*('Labour cost esc'!L$12-1)</f>
        <v>0</v>
      </c>
      <c r="AB266" s="19">
        <f>V266*('Labour cost esc'!M$12-1)</f>
        <v>0</v>
      </c>
      <c r="AC266" s="19">
        <f>W266*('Labour cost esc'!N$12-1)</f>
        <v>0</v>
      </c>
      <c r="AD266" s="15">
        <f t="shared" si="122"/>
        <v>0</v>
      </c>
      <c r="AE266" s="18">
        <f t="shared" si="123"/>
        <v>0</v>
      </c>
      <c r="AF266" s="19">
        <f t="shared" si="124"/>
        <v>0</v>
      </c>
      <c r="AG266" s="19">
        <f t="shared" si="125"/>
        <v>0</v>
      </c>
      <c r="AH266" s="19">
        <f t="shared" si="126"/>
        <v>0</v>
      </c>
      <c r="AI266" s="19">
        <f t="shared" si="127"/>
        <v>0</v>
      </c>
      <c r="AJ266" s="20">
        <f t="shared" si="128"/>
        <v>0</v>
      </c>
      <c r="AK266" s="98">
        <f t="shared" si="134"/>
        <v>0</v>
      </c>
      <c r="AL266" s="98">
        <f t="shared" si="135"/>
        <v>0</v>
      </c>
      <c r="AM266" s="98">
        <f t="shared" si="136"/>
        <v>0</v>
      </c>
      <c r="AN266" s="98">
        <f t="shared" si="137"/>
        <v>0</v>
      </c>
      <c r="AO266" s="98">
        <f t="shared" si="138"/>
        <v>0</v>
      </c>
      <c r="AP266" s="15">
        <f t="shared" si="129"/>
        <v>0</v>
      </c>
      <c r="AQ266" s="99">
        <v>0</v>
      </c>
      <c r="AR266" s="98">
        <v>0</v>
      </c>
      <c r="AS266" s="98">
        <v>0</v>
      </c>
      <c r="AT266" s="98">
        <v>0</v>
      </c>
      <c r="AU266" s="98">
        <v>0</v>
      </c>
      <c r="AV266" s="15">
        <f t="shared" si="130"/>
        <v>0</v>
      </c>
      <c r="AW266" s="16">
        <v>-6.1189450330585329</v>
      </c>
      <c r="AX266" s="17">
        <v>-9.9924869724770642E-3</v>
      </c>
      <c r="AY266" s="17">
        <v>-0.80643600000000004</v>
      </c>
      <c r="AZ266" s="17">
        <v>0</v>
      </c>
      <c r="BA266" s="17">
        <v>0</v>
      </c>
      <c r="BB266" s="15">
        <f t="shared" si="131"/>
        <v>-6.9353735200310096</v>
      </c>
      <c r="BC266" s="16">
        <v>0</v>
      </c>
      <c r="BD266" s="17">
        <v>0</v>
      </c>
      <c r="BE266" s="17">
        <v>0</v>
      </c>
      <c r="BF266" s="17">
        <v>0</v>
      </c>
      <c r="BG266" s="17">
        <v>0</v>
      </c>
      <c r="BH266" s="15">
        <f t="shared" si="132"/>
        <v>0</v>
      </c>
      <c r="BI266" s="16">
        <v>0</v>
      </c>
      <c r="BJ266" s="17">
        <v>0</v>
      </c>
      <c r="BK266" s="17">
        <v>0</v>
      </c>
      <c r="BL266" s="17">
        <v>1048.7810493453871</v>
      </c>
      <c r="BM266" s="17">
        <v>121.8787147001365</v>
      </c>
      <c r="BN266" s="15">
        <f t="shared" si="133"/>
        <v>1170.6597640455236</v>
      </c>
    </row>
    <row r="267" spans="1:66" x14ac:dyDescent="0.2">
      <c r="A267" s="14" t="s">
        <v>698</v>
      </c>
      <c r="B267" s="14" t="s">
        <v>1068</v>
      </c>
      <c r="C267" s="67" t="s">
        <v>141</v>
      </c>
      <c r="D267" s="14" t="s">
        <v>138</v>
      </c>
      <c r="E267" s="14" t="s">
        <v>34</v>
      </c>
      <c r="F267" s="14" t="s">
        <v>32</v>
      </c>
      <c r="G267" s="98">
        <f t="shared" si="114"/>
        <v>98</v>
      </c>
      <c r="H267" s="98">
        <f t="shared" si="115"/>
        <v>98</v>
      </c>
      <c r="I267" s="98">
        <f t="shared" si="116"/>
        <v>98</v>
      </c>
      <c r="J267" s="98">
        <f t="shared" si="117"/>
        <v>98</v>
      </c>
      <c r="K267" s="98">
        <f t="shared" si="118"/>
        <v>98</v>
      </c>
      <c r="L267" s="15">
        <f t="shared" si="119"/>
        <v>98</v>
      </c>
      <c r="M267" s="99">
        <v>1</v>
      </c>
      <c r="N267" s="98">
        <v>1</v>
      </c>
      <c r="O267" s="98">
        <v>1</v>
      </c>
      <c r="P267" s="98">
        <v>1</v>
      </c>
      <c r="Q267" s="98">
        <v>1</v>
      </c>
      <c r="R267" s="15">
        <f t="shared" si="120"/>
        <v>5</v>
      </c>
      <c r="S267" s="16">
        <v>98</v>
      </c>
      <c r="T267" s="17">
        <v>98</v>
      </c>
      <c r="U267" s="17">
        <v>98</v>
      </c>
      <c r="V267" s="17">
        <v>98</v>
      </c>
      <c r="W267" s="17">
        <v>98</v>
      </c>
      <c r="X267" s="15">
        <f t="shared" si="121"/>
        <v>490</v>
      </c>
      <c r="Y267" s="18">
        <f>S267*('Labour cost esc'!J$12-1)</f>
        <v>0.4995875826544669</v>
      </c>
      <c r="Z267" s="19">
        <f>T267*('Labour cost esc'!K$12-1)</f>
        <v>0.7503356192534314</v>
      </c>
      <c r="AA267" s="19">
        <f>U267*('Labour cost esc'!L$12-1)</f>
        <v>1.001721979112435</v>
      </c>
      <c r="AB267" s="19">
        <f>V267*('Labour cost esc'!M$12-1)</f>
        <v>1.2537482871956898</v>
      </c>
      <c r="AC267" s="19">
        <f>W267*('Labour cost esc'!N$12-1)</f>
        <v>1.5064161726040108</v>
      </c>
      <c r="AD267" s="15">
        <f t="shared" si="122"/>
        <v>5.0118096408200339</v>
      </c>
      <c r="AE267" s="18">
        <f t="shared" si="123"/>
        <v>98.49958758265447</v>
      </c>
      <c r="AF267" s="19">
        <f t="shared" si="124"/>
        <v>98.750335619253434</v>
      </c>
      <c r="AG267" s="19">
        <f t="shared" si="125"/>
        <v>99.001721979112432</v>
      </c>
      <c r="AH267" s="19">
        <f t="shared" si="126"/>
        <v>99.253748287195691</v>
      </c>
      <c r="AI267" s="19">
        <f t="shared" si="127"/>
        <v>99.506416172604006</v>
      </c>
      <c r="AJ267" s="20">
        <f t="shared" si="128"/>
        <v>495.01180964081999</v>
      </c>
      <c r="AK267" s="98">
        <f t="shared" si="134"/>
        <v>0</v>
      </c>
      <c r="AL267" s="98">
        <f t="shared" si="135"/>
        <v>0</v>
      </c>
      <c r="AM267" s="98">
        <f t="shared" si="136"/>
        <v>0</v>
      </c>
      <c r="AN267" s="98">
        <f t="shared" si="137"/>
        <v>0</v>
      </c>
      <c r="AO267" s="98">
        <f t="shared" si="138"/>
        <v>0</v>
      </c>
      <c r="AP267" s="15">
        <f t="shared" si="129"/>
        <v>0</v>
      </c>
      <c r="AQ267" s="99">
        <v>0</v>
      </c>
      <c r="AR267" s="98">
        <v>0</v>
      </c>
      <c r="AS267" s="98">
        <v>0</v>
      </c>
      <c r="AT267" s="98">
        <v>0</v>
      </c>
      <c r="AU267" s="98">
        <v>0</v>
      </c>
      <c r="AV267" s="15">
        <f t="shared" si="130"/>
        <v>0</v>
      </c>
      <c r="AW267" s="16">
        <v>90.607792239868047</v>
      </c>
      <c r="AX267" s="17">
        <v>113.62248759591743</v>
      </c>
      <c r="AY267" s="17">
        <v>209.29849038</v>
      </c>
      <c r="AZ267" s="17">
        <v>52.701050000000002</v>
      </c>
      <c r="BA267" s="17">
        <v>97.763999999999996</v>
      </c>
      <c r="BB267" s="15">
        <f t="shared" si="131"/>
        <v>563.99382021578549</v>
      </c>
      <c r="BC267" s="16">
        <v>121.83683450389172</v>
      </c>
      <c r="BD267" s="17">
        <v>121.91881010373491</v>
      </c>
      <c r="BE267" s="17">
        <v>122.00084085930345</v>
      </c>
      <c r="BF267" s="17">
        <v>122.08292680770772</v>
      </c>
      <c r="BG267" s="17">
        <v>122.1650679860831</v>
      </c>
      <c r="BH267" s="15">
        <f t="shared" si="132"/>
        <v>610.00448026072092</v>
      </c>
      <c r="BI267" s="16">
        <v>0</v>
      </c>
      <c r="BJ267" s="17">
        <v>0</v>
      </c>
      <c r="BK267" s="17">
        <v>0</v>
      </c>
      <c r="BL267" s="17">
        <v>0</v>
      </c>
      <c r="BM267" s="17">
        <v>0</v>
      </c>
      <c r="BN267" s="15">
        <f t="shared" si="133"/>
        <v>0</v>
      </c>
    </row>
    <row r="268" spans="1:66" x14ac:dyDescent="0.2">
      <c r="A268" s="14" t="s">
        <v>699</v>
      </c>
      <c r="B268" s="14" t="s">
        <v>1068</v>
      </c>
      <c r="C268" s="67" t="s">
        <v>700</v>
      </c>
      <c r="D268" s="14" t="s">
        <v>138</v>
      </c>
      <c r="E268" s="14" t="s">
        <v>91</v>
      </c>
      <c r="F268" s="14" t="s">
        <v>48</v>
      </c>
      <c r="G268" s="98">
        <f t="shared" si="114"/>
        <v>0</v>
      </c>
      <c r="H268" s="98">
        <f t="shared" si="115"/>
        <v>0</v>
      </c>
      <c r="I268" s="98">
        <f t="shared" si="116"/>
        <v>0</v>
      </c>
      <c r="J268" s="98">
        <f t="shared" si="117"/>
        <v>0</v>
      </c>
      <c r="K268" s="98">
        <f t="shared" si="118"/>
        <v>0</v>
      </c>
      <c r="L268" s="15">
        <f t="shared" si="119"/>
        <v>0</v>
      </c>
      <c r="M268" s="99">
        <v>0</v>
      </c>
      <c r="N268" s="98">
        <v>0</v>
      </c>
      <c r="O268" s="98">
        <v>0</v>
      </c>
      <c r="P268" s="98">
        <v>0</v>
      </c>
      <c r="Q268" s="98">
        <v>0</v>
      </c>
      <c r="R268" s="15">
        <f t="shared" si="120"/>
        <v>0</v>
      </c>
      <c r="S268" s="16">
        <v>0</v>
      </c>
      <c r="T268" s="17">
        <v>0</v>
      </c>
      <c r="U268" s="17">
        <v>0</v>
      </c>
      <c r="V268" s="17">
        <v>0</v>
      </c>
      <c r="W268" s="17">
        <v>0</v>
      </c>
      <c r="X268" s="15">
        <f t="shared" si="121"/>
        <v>0</v>
      </c>
      <c r="Y268" s="18">
        <f>S268*('Labour cost esc'!J$12-1)</f>
        <v>0</v>
      </c>
      <c r="Z268" s="19">
        <f>T268*('Labour cost esc'!K$12-1)</f>
        <v>0</v>
      </c>
      <c r="AA268" s="19">
        <f>U268*('Labour cost esc'!L$12-1)</f>
        <v>0</v>
      </c>
      <c r="AB268" s="19">
        <f>V268*('Labour cost esc'!M$12-1)</f>
        <v>0</v>
      </c>
      <c r="AC268" s="19">
        <f>W268*('Labour cost esc'!N$12-1)</f>
        <v>0</v>
      </c>
      <c r="AD268" s="15">
        <f t="shared" si="122"/>
        <v>0</v>
      </c>
      <c r="AE268" s="18">
        <f t="shared" si="123"/>
        <v>0</v>
      </c>
      <c r="AF268" s="19">
        <f t="shared" si="124"/>
        <v>0</v>
      </c>
      <c r="AG268" s="19">
        <f t="shared" si="125"/>
        <v>0</v>
      </c>
      <c r="AH268" s="19">
        <f t="shared" si="126"/>
        <v>0</v>
      </c>
      <c r="AI268" s="19">
        <f t="shared" si="127"/>
        <v>0</v>
      </c>
      <c r="AJ268" s="20">
        <f t="shared" si="128"/>
        <v>0</v>
      </c>
      <c r="AK268" s="98">
        <f t="shared" si="134"/>
        <v>0</v>
      </c>
      <c r="AL268" s="98">
        <f t="shared" si="135"/>
        <v>0</v>
      </c>
      <c r="AM268" s="98">
        <f t="shared" si="136"/>
        <v>0</v>
      </c>
      <c r="AN268" s="98">
        <f t="shared" si="137"/>
        <v>0</v>
      </c>
      <c r="AO268" s="98">
        <f t="shared" si="138"/>
        <v>0</v>
      </c>
      <c r="AP268" s="15">
        <f t="shared" si="129"/>
        <v>0</v>
      </c>
      <c r="AQ268" s="99">
        <v>0</v>
      </c>
      <c r="AR268" s="98">
        <v>0</v>
      </c>
      <c r="AS268" s="98">
        <v>0</v>
      </c>
      <c r="AT268" s="98">
        <v>0</v>
      </c>
      <c r="AU268" s="98">
        <v>0</v>
      </c>
      <c r="AV268" s="15">
        <f t="shared" si="130"/>
        <v>0</v>
      </c>
      <c r="AW268" s="16">
        <v>264.19985742910137</v>
      </c>
      <c r="AX268" s="17">
        <v>-30.246222519495412</v>
      </c>
      <c r="AY268" s="17">
        <v>-30.78</v>
      </c>
      <c r="AZ268" s="17">
        <v>0</v>
      </c>
      <c r="BA268" s="17">
        <v>0</v>
      </c>
      <c r="BB268" s="15">
        <f t="shared" si="131"/>
        <v>203.17363490960597</v>
      </c>
      <c r="BC268" s="16">
        <v>0</v>
      </c>
      <c r="BD268" s="17">
        <v>0</v>
      </c>
      <c r="BE268" s="17">
        <v>0</v>
      </c>
      <c r="BF268" s="17">
        <v>0</v>
      </c>
      <c r="BG268" s="17">
        <v>0</v>
      </c>
      <c r="BH268" s="15">
        <f t="shared" si="132"/>
        <v>0</v>
      </c>
      <c r="BI268" s="16">
        <v>0</v>
      </c>
      <c r="BJ268" s="17">
        <v>0</v>
      </c>
      <c r="BK268" s="17">
        <v>0</v>
      </c>
      <c r="BL268" s="17">
        <v>0</v>
      </c>
      <c r="BM268" s="17">
        <v>114.33208238907851</v>
      </c>
      <c r="BN268" s="15">
        <f t="shared" si="133"/>
        <v>114.33208238907851</v>
      </c>
    </row>
    <row r="269" spans="1:66" x14ac:dyDescent="0.2">
      <c r="A269" s="14" t="s">
        <v>701</v>
      </c>
      <c r="B269" s="14" t="s">
        <v>1068</v>
      </c>
      <c r="C269" s="67" t="s">
        <v>142</v>
      </c>
      <c r="D269" s="14" t="s">
        <v>138</v>
      </c>
      <c r="E269" s="14" t="s">
        <v>91</v>
      </c>
      <c r="F269" s="14" t="s">
        <v>48</v>
      </c>
      <c r="G269" s="98">
        <f t="shared" si="114"/>
        <v>94.399999999999991</v>
      </c>
      <c r="H269" s="98">
        <f t="shared" si="115"/>
        <v>94.399999999999991</v>
      </c>
      <c r="I269" s="98">
        <f t="shared" si="116"/>
        <v>94.399999999999991</v>
      </c>
      <c r="J269" s="98">
        <f t="shared" si="117"/>
        <v>94.399999999999991</v>
      </c>
      <c r="K269" s="98">
        <f t="shared" si="118"/>
        <v>94.399999999999991</v>
      </c>
      <c r="L269" s="15">
        <f t="shared" si="119"/>
        <v>94.4</v>
      </c>
      <c r="M269" s="99">
        <v>7</v>
      </c>
      <c r="N269" s="98">
        <v>7</v>
      </c>
      <c r="O269" s="98">
        <v>7</v>
      </c>
      <c r="P269" s="98">
        <v>7</v>
      </c>
      <c r="Q269" s="98">
        <v>7</v>
      </c>
      <c r="R269" s="15">
        <f t="shared" si="120"/>
        <v>35</v>
      </c>
      <c r="S269" s="16">
        <v>660.8</v>
      </c>
      <c r="T269" s="17">
        <v>660.8</v>
      </c>
      <c r="U269" s="17">
        <v>660.8</v>
      </c>
      <c r="V269" s="17">
        <v>660.8</v>
      </c>
      <c r="W269" s="17">
        <v>660.8</v>
      </c>
      <c r="X269" s="15">
        <f t="shared" si="121"/>
        <v>3304</v>
      </c>
      <c r="Y269" s="18">
        <f>S269*('Labour cost esc'!J$12-1)</f>
        <v>3.3686477001844053</v>
      </c>
      <c r="Z269" s="19">
        <f>T269*('Labour cost esc'!K$12-1)</f>
        <v>5.0594058898231369</v>
      </c>
      <c r="AA269" s="19">
        <f>U269*('Labour cost esc'!L$12-1)</f>
        <v>6.7544682020152758</v>
      </c>
      <c r="AB269" s="19">
        <f>V269*('Labour cost esc'!M$12-1)</f>
        <v>8.4538455936623649</v>
      </c>
      <c r="AC269" s="19">
        <f>W269*('Labour cost esc'!N$12-1)</f>
        <v>10.157549049558472</v>
      </c>
      <c r="AD269" s="15">
        <f t="shared" si="122"/>
        <v>33.793916435243659</v>
      </c>
      <c r="AE269" s="18">
        <f t="shared" si="123"/>
        <v>664.16864770018435</v>
      </c>
      <c r="AF269" s="19">
        <f t="shared" si="124"/>
        <v>665.85940588982305</v>
      </c>
      <c r="AG269" s="19">
        <f t="shared" si="125"/>
        <v>667.55446820201519</v>
      </c>
      <c r="AH269" s="19">
        <f t="shared" si="126"/>
        <v>669.25384559366228</v>
      </c>
      <c r="AI269" s="19">
        <f t="shared" si="127"/>
        <v>670.95754904955845</v>
      </c>
      <c r="AJ269" s="20">
        <f t="shared" si="128"/>
        <v>3337.7939164352433</v>
      </c>
      <c r="AK269" s="98">
        <f t="shared" si="134"/>
        <v>0</v>
      </c>
      <c r="AL269" s="98">
        <f t="shared" si="135"/>
        <v>0</v>
      </c>
      <c r="AM269" s="98">
        <f t="shared" si="136"/>
        <v>0</v>
      </c>
      <c r="AN269" s="98">
        <f t="shared" si="137"/>
        <v>0</v>
      </c>
      <c r="AO269" s="98">
        <f t="shared" si="138"/>
        <v>0</v>
      </c>
      <c r="AP269" s="15">
        <f t="shared" si="129"/>
        <v>0</v>
      </c>
      <c r="AQ269" s="99">
        <v>0</v>
      </c>
      <c r="AR269" s="98">
        <v>0</v>
      </c>
      <c r="AS269" s="98">
        <v>0</v>
      </c>
      <c r="AT269" s="98">
        <v>0</v>
      </c>
      <c r="AU269" s="98">
        <v>0</v>
      </c>
      <c r="AV269" s="15">
        <f t="shared" si="130"/>
        <v>0</v>
      </c>
      <c r="AW269" s="16">
        <v>268.0327125182522</v>
      </c>
      <c r="AX269" s="17">
        <v>309.05911349876141</v>
      </c>
      <c r="AY269" s="17">
        <v>514.90636956000003</v>
      </c>
      <c r="AZ269" s="17">
        <v>19.707999999999998</v>
      </c>
      <c r="BA269" s="17">
        <v>0</v>
      </c>
      <c r="BB269" s="15">
        <f t="shared" si="131"/>
        <v>1111.7061955770137</v>
      </c>
      <c r="BC269" s="16">
        <v>0</v>
      </c>
      <c r="BD269" s="17">
        <v>0</v>
      </c>
      <c r="BE269" s="17">
        <v>0</v>
      </c>
      <c r="BF269" s="17">
        <v>0</v>
      </c>
      <c r="BG269" s="17">
        <v>274.87140296868699</v>
      </c>
      <c r="BH269" s="15">
        <f t="shared" si="132"/>
        <v>274.87140296868699</v>
      </c>
      <c r="BI269" s="16">
        <v>0</v>
      </c>
      <c r="BJ269" s="17">
        <v>0</v>
      </c>
      <c r="BK269" s="17">
        <v>0</v>
      </c>
      <c r="BL269" s="17">
        <v>0</v>
      </c>
      <c r="BM269" s="17">
        <v>0</v>
      </c>
      <c r="BN269" s="15">
        <f t="shared" si="133"/>
        <v>0</v>
      </c>
    </row>
    <row r="270" spans="1:66" x14ac:dyDescent="0.2">
      <c r="A270" s="14" t="s">
        <v>702</v>
      </c>
      <c r="B270" s="14" t="s">
        <v>1068</v>
      </c>
      <c r="C270" s="67" t="s">
        <v>703</v>
      </c>
      <c r="D270" s="14" t="s">
        <v>138</v>
      </c>
      <c r="E270" s="14" t="s">
        <v>39</v>
      </c>
      <c r="F270" s="14" t="s">
        <v>48</v>
      </c>
      <c r="G270" s="98">
        <f t="shared" si="114"/>
        <v>0</v>
      </c>
      <c r="H270" s="98">
        <f t="shared" si="115"/>
        <v>0</v>
      </c>
      <c r="I270" s="98">
        <f t="shared" si="116"/>
        <v>0</v>
      </c>
      <c r="J270" s="98">
        <f t="shared" si="117"/>
        <v>0</v>
      </c>
      <c r="K270" s="98">
        <f t="shared" si="118"/>
        <v>0</v>
      </c>
      <c r="L270" s="15">
        <f t="shared" si="119"/>
        <v>0</v>
      </c>
      <c r="M270" s="99">
        <v>0</v>
      </c>
      <c r="N270" s="98">
        <v>0</v>
      </c>
      <c r="O270" s="98">
        <v>0</v>
      </c>
      <c r="P270" s="98">
        <v>0</v>
      </c>
      <c r="Q270" s="98">
        <v>0</v>
      </c>
      <c r="R270" s="15">
        <f t="shared" si="120"/>
        <v>0</v>
      </c>
      <c r="S270" s="16">
        <v>0</v>
      </c>
      <c r="T270" s="17">
        <v>0</v>
      </c>
      <c r="U270" s="17">
        <v>0</v>
      </c>
      <c r="V270" s="17">
        <v>0</v>
      </c>
      <c r="W270" s="17">
        <v>0</v>
      </c>
      <c r="X270" s="15">
        <f t="shared" si="121"/>
        <v>0</v>
      </c>
      <c r="Y270" s="18">
        <f>S270*('Labour cost esc'!J$12-1)</f>
        <v>0</v>
      </c>
      <c r="Z270" s="19">
        <f>T270*('Labour cost esc'!K$12-1)</f>
        <v>0</v>
      </c>
      <c r="AA270" s="19">
        <f>U270*('Labour cost esc'!L$12-1)</f>
        <v>0</v>
      </c>
      <c r="AB270" s="19">
        <f>V270*('Labour cost esc'!M$12-1)</f>
        <v>0</v>
      </c>
      <c r="AC270" s="19">
        <f>W270*('Labour cost esc'!N$12-1)</f>
        <v>0</v>
      </c>
      <c r="AD270" s="15">
        <f t="shared" si="122"/>
        <v>0</v>
      </c>
      <c r="AE270" s="18">
        <f t="shared" si="123"/>
        <v>0</v>
      </c>
      <c r="AF270" s="19">
        <f t="shared" si="124"/>
        <v>0</v>
      </c>
      <c r="AG270" s="19">
        <f t="shared" si="125"/>
        <v>0</v>
      </c>
      <c r="AH270" s="19">
        <f t="shared" si="126"/>
        <v>0</v>
      </c>
      <c r="AI270" s="19">
        <f t="shared" si="127"/>
        <v>0</v>
      </c>
      <c r="AJ270" s="20">
        <f t="shared" si="128"/>
        <v>0</v>
      </c>
      <c r="AK270" s="98">
        <f t="shared" si="134"/>
        <v>0</v>
      </c>
      <c r="AL270" s="98">
        <f t="shared" si="135"/>
        <v>0</v>
      </c>
      <c r="AM270" s="98">
        <f t="shared" si="136"/>
        <v>0</v>
      </c>
      <c r="AN270" s="98">
        <f t="shared" si="137"/>
        <v>0</v>
      </c>
      <c r="AO270" s="98">
        <f t="shared" si="138"/>
        <v>0</v>
      </c>
      <c r="AP270" s="15">
        <f t="shared" si="129"/>
        <v>0</v>
      </c>
      <c r="AQ270" s="99">
        <v>0</v>
      </c>
      <c r="AR270" s="98">
        <v>0</v>
      </c>
      <c r="AS270" s="98">
        <v>0</v>
      </c>
      <c r="AT270" s="98">
        <v>0</v>
      </c>
      <c r="AU270" s="98">
        <v>0</v>
      </c>
      <c r="AV270" s="15">
        <f t="shared" si="130"/>
        <v>0</v>
      </c>
      <c r="AW270" s="16">
        <v>276.28366153800494</v>
      </c>
      <c r="AX270" s="17">
        <v>-2.0787255350917695</v>
      </c>
      <c r="AY270" s="17">
        <v>-7.2273286800000012</v>
      </c>
      <c r="AZ270" s="17">
        <v>0</v>
      </c>
      <c r="BA270" s="17">
        <v>0</v>
      </c>
      <c r="BB270" s="15">
        <f t="shared" si="131"/>
        <v>266.97760732291312</v>
      </c>
      <c r="BC270" s="16">
        <v>0</v>
      </c>
      <c r="BD270" s="17">
        <v>0</v>
      </c>
      <c r="BE270" s="17">
        <v>0</v>
      </c>
      <c r="BF270" s="17">
        <v>0</v>
      </c>
      <c r="BG270" s="17">
        <v>0</v>
      </c>
      <c r="BH270" s="15">
        <f t="shared" si="132"/>
        <v>0</v>
      </c>
      <c r="BI270" s="16">
        <v>0</v>
      </c>
      <c r="BJ270" s="17">
        <v>0</v>
      </c>
      <c r="BK270" s="17">
        <v>0</v>
      </c>
      <c r="BL270" s="17">
        <v>0</v>
      </c>
      <c r="BM270" s="17">
        <v>0</v>
      </c>
      <c r="BN270" s="15">
        <f t="shared" si="133"/>
        <v>0</v>
      </c>
    </row>
    <row r="271" spans="1:66" x14ac:dyDescent="0.2">
      <c r="A271" s="14" t="s">
        <v>704</v>
      </c>
      <c r="B271" s="14" t="s">
        <v>1068</v>
      </c>
      <c r="C271" s="67" t="s">
        <v>705</v>
      </c>
      <c r="D271" s="14" t="s">
        <v>138</v>
      </c>
      <c r="E271" s="14" t="s">
        <v>34</v>
      </c>
      <c r="F271" s="14" t="s">
        <v>48</v>
      </c>
      <c r="G271" s="98">
        <f t="shared" si="114"/>
        <v>0</v>
      </c>
      <c r="H271" s="98">
        <f t="shared" si="115"/>
        <v>0</v>
      </c>
      <c r="I271" s="98">
        <f t="shared" si="116"/>
        <v>0</v>
      </c>
      <c r="J271" s="98">
        <f t="shared" si="117"/>
        <v>0</v>
      </c>
      <c r="K271" s="98">
        <f t="shared" si="118"/>
        <v>0</v>
      </c>
      <c r="L271" s="15">
        <f t="shared" si="119"/>
        <v>0</v>
      </c>
      <c r="M271" s="99">
        <v>0</v>
      </c>
      <c r="N271" s="98">
        <v>0</v>
      </c>
      <c r="O271" s="98">
        <v>0</v>
      </c>
      <c r="P271" s="98">
        <v>0</v>
      </c>
      <c r="Q271" s="98">
        <v>0</v>
      </c>
      <c r="R271" s="15">
        <f t="shared" si="120"/>
        <v>0</v>
      </c>
      <c r="S271" s="16">
        <v>0</v>
      </c>
      <c r="T271" s="17">
        <v>0</v>
      </c>
      <c r="U271" s="17">
        <v>0</v>
      </c>
      <c r="V271" s="17">
        <v>0</v>
      </c>
      <c r="W271" s="17">
        <v>0</v>
      </c>
      <c r="X271" s="15">
        <f t="shared" si="121"/>
        <v>0</v>
      </c>
      <c r="Y271" s="18">
        <f>S271*('Labour cost esc'!J$12-1)</f>
        <v>0</v>
      </c>
      <c r="Z271" s="19">
        <f>T271*('Labour cost esc'!K$12-1)</f>
        <v>0</v>
      </c>
      <c r="AA271" s="19">
        <f>U271*('Labour cost esc'!L$12-1)</f>
        <v>0</v>
      </c>
      <c r="AB271" s="19">
        <f>V271*('Labour cost esc'!M$12-1)</f>
        <v>0</v>
      </c>
      <c r="AC271" s="19">
        <f>W271*('Labour cost esc'!N$12-1)</f>
        <v>0</v>
      </c>
      <c r="AD271" s="15">
        <f t="shared" si="122"/>
        <v>0</v>
      </c>
      <c r="AE271" s="18">
        <f t="shared" si="123"/>
        <v>0</v>
      </c>
      <c r="AF271" s="19">
        <f t="shared" si="124"/>
        <v>0</v>
      </c>
      <c r="AG271" s="19">
        <f t="shared" si="125"/>
        <v>0</v>
      </c>
      <c r="AH271" s="19">
        <f t="shared" si="126"/>
        <v>0</v>
      </c>
      <c r="AI271" s="19">
        <f t="shared" si="127"/>
        <v>0</v>
      </c>
      <c r="AJ271" s="20">
        <f t="shared" si="128"/>
        <v>0</v>
      </c>
      <c r="AK271" s="98">
        <f t="shared" si="134"/>
        <v>0</v>
      </c>
      <c r="AL271" s="98">
        <f t="shared" si="135"/>
        <v>0</v>
      </c>
      <c r="AM271" s="98">
        <f t="shared" si="136"/>
        <v>0</v>
      </c>
      <c r="AN271" s="98">
        <f t="shared" si="137"/>
        <v>0</v>
      </c>
      <c r="AO271" s="98">
        <f t="shared" si="138"/>
        <v>0</v>
      </c>
      <c r="AP271" s="15">
        <f t="shared" si="129"/>
        <v>0</v>
      </c>
      <c r="AQ271" s="99">
        <v>0</v>
      </c>
      <c r="AR271" s="98">
        <v>0</v>
      </c>
      <c r="AS271" s="98">
        <v>0</v>
      </c>
      <c r="AT271" s="98">
        <v>0</v>
      </c>
      <c r="AU271" s="98">
        <v>0</v>
      </c>
      <c r="AV271" s="15">
        <f t="shared" si="130"/>
        <v>0</v>
      </c>
      <c r="AW271" s="16">
        <v>128.26467340708984</v>
      </c>
      <c r="AX271" s="17">
        <v>-18.889216612844034</v>
      </c>
      <c r="AY271" s="17">
        <v>-15.39</v>
      </c>
      <c r="AZ271" s="17">
        <v>0</v>
      </c>
      <c r="BA271" s="17">
        <v>0</v>
      </c>
      <c r="BB271" s="15">
        <f t="shared" si="131"/>
        <v>93.985456794245806</v>
      </c>
      <c r="BC271" s="16">
        <v>0</v>
      </c>
      <c r="BD271" s="17">
        <v>0</v>
      </c>
      <c r="BE271" s="17">
        <v>0</v>
      </c>
      <c r="BF271" s="17">
        <v>0</v>
      </c>
      <c r="BG271" s="17">
        <v>0</v>
      </c>
      <c r="BH271" s="15">
        <f t="shared" si="132"/>
        <v>0</v>
      </c>
      <c r="BI271" s="16">
        <v>0</v>
      </c>
      <c r="BJ271" s="17">
        <v>0</v>
      </c>
      <c r="BK271" s="17">
        <v>0</v>
      </c>
      <c r="BL271" s="17">
        <v>0</v>
      </c>
      <c r="BM271" s="17">
        <v>0</v>
      </c>
      <c r="BN271" s="15">
        <f t="shared" si="133"/>
        <v>0</v>
      </c>
    </row>
    <row r="272" spans="1:66" x14ac:dyDescent="0.2">
      <c r="A272" s="14" t="s">
        <v>706</v>
      </c>
      <c r="B272" s="14" t="s">
        <v>1068</v>
      </c>
      <c r="C272" s="67" t="s">
        <v>143</v>
      </c>
      <c r="D272" s="14" t="s">
        <v>138</v>
      </c>
      <c r="E272" s="14" t="s">
        <v>91</v>
      </c>
      <c r="F272" s="14" t="s">
        <v>32</v>
      </c>
      <c r="G272" s="98">
        <f t="shared" si="114"/>
        <v>550</v>
      </c>
      <c r="H272" s="98">
        <f t="shared" si="115"/>
        <v>550</v>
      </c>
      <c r="I272" s="98">
        <f t="shared" si="116"/>
        <v>550</v>
      </c>
      <c r="J272" s="98">
        <f t="shared" si="117"/>
        <v>550</v>
      </c>
      <c r="K272" s="98">
        <f t="shared" si="118"/>
        <v>0</v>
      </c>
      <c r="L272" s="15">
        <f t="shared" si="119"/>
        <v>550</v>
      </c>
      <c r="M272" s="99">
        <v>1</v>
      </c>
      <c r="N272" s="98">
        <v>2</v>
      </c>
      <c r="O272" s="98">
        <v>2</v>
      </c>
      <c r="P272" s="98">
        <v>2</v>
      </c>
      <c r="Q272" s="98"/>
      <c r="R272" s="15">
        <f t="shared" si="120"/>
        <v>7</v>
      </c>
      <c r="S272" s="16">
        <v>550</v>
      </c>
      <c r="T272" s="17">
        <v>1100</v>
      </c>
      <c r="U272" s="17">
        <v>1100</v>
      </c>
      <c r="V272" s="17">
        <v>1100</v>
      </c>
      <c r="W272" s="17">
        <v>0</v>
      </c>
      <c r="X272" s="15">
        <f t="shared" si="121"/>
        <v>3850</v>
      </c>
      <c r="Y272" s="18">
        <f>S272*('Labour cost esc'!J$12-1)</f>
        <v>2.8038078618362938</v>
      </c>
      <c r="Z272" s="19">
        <f>T272*('Labour cost esc'!K$12-1)</f>
        <v>8.42213450182423</v>
      </c>
      <c r="AA272" s="19">
        <f>U272*('Labour cost esc'!L$12-1)</f>
        <v>11.243818132894678</v>
      </c>
      <c r="AB272" s="19">
        <f>V272*('Labour cost esc'!M$12-1)</f>
        <v>14.072684856278151</v>
      </c>
      <c r="AC272" s="19">
        <f>W272*('Labour cost esc'!N$12-1)</f>
        <v>0</v>
      </c>
      <c r="AD272" s="15">
        <f t="shared" si="122"/>
        <v>36.542445352833354</v>
      </c>
      <c r="AE272" s="18">
        <f t="shared" si="123"/>
        <v>552.80380786183628</v>
      </c>
      <c r="AF272" s="19">
        <f t="shared" si="124"/>
        <v>1108.4221345018243</v>
      </c>
      <c r="AG272" s="19">
        <f t="shared" si="125"/>
        <v>1111.2438181328946</v>
      </c>
      <c r="AH272" s="19">
        <f t="shared" si="126"/>
        <v>1114.0726848562781</v>
      </c>
      <c r="AI272" s="19">
        <f t="shared" si="127"/>
        <v>0</v>
      </c>
      <c r="AJ272" s="20">
        <f t="shared" si="128"/>
        <v>3886.5424453528331</v>
      </c>
      <c r="AK272" s="98">
        <f t="shared" si="134"/>
        <v>0</v>
      </c>
      <c r="AL272" s="98">
        <f t="shared" si="135"/>
        <v>0</v>
      </c>
      <c r="AM272" s="98">
        <f t="shared" si="136"/>
        <v>0</v>
      </c>
      <c r="AN272" s="98">
        <f t="shared" si="137"/>
        <v>0</v>
      </c>
      <c r="AO272" s="98">
        <f t="shared" si="138"/>
        <v>0</v>
      </c>
      <c r="AP272" s="15">
        <f t="shared" si="129"/>
        <v>0</v>
      </c>
      <c r="AQ272" s="99">
        <v>0</v>
      </c>
      <c r="AR272" s="98">
        <v>0</v>
      </c>
      <c r="AS272" s="98">
        <v>0</v>
      </c>
      <c r="AT272" s="98">
        <v>0</v>
      </c>
      <c r="AU272" s="98">
        <v>0</v>
      </c>
      <c r="AV272" s="15">
        <f t="shared" si="130"/>
        <v>0</v>
      </c>
      <c r="AW272" s="16">
        <v>300.15890359553174</v>
      </c>
      <c r="AX272" s="17">
        <v>823.99714057114647</v>
      </c>
      <c r="AY272" s="17">
        <v>385.53319710000034</v>
      </c>
      <c r="AZ272" s="17">
        <v>-4.223679999999999</v>
      </c>
      <c r="BA272" s="17">
        <v>1047.4760000000001</v>
      </c>
      <c r="BB272" s="15">
        <f t="shared" si="131"/>
        <v>2552.9415612666785</v>
      </c>
      <c r="BC272" s="16">
        <v>292.40840280934009</v>
      </c>
      <c r="BD272" s="17">
        <v>292.60514424896382</v>
      </c>
      <c r="BE272" s="17">
        <v>292.80201806232827</v>
      </c>
      <c r="BF272" s="17">
        <v>292.99902433849849</v>
      </c>
      <c r="BG272" s="17">
        <v>293.19616316659949</v>
      </c>
      <c r="BH272" s="15">
        <f t="shared" si="132"/>
        <v>1464.01075262573</v>
      </c>
      <c r="BI272" s="16">
        <v>0</v>
      </c>
      <c r="BJ272" s="17">
        <v>0</v>
      </c>
      <c r="BK272" s="17">
        <v>0</v>
      </c>
      <c r="BL272" s="17">
        <v>0</v>
      </c>
      <c r="BM272" s="17">
        <v>0</v>
      </c>
      <c r="BN272" s="15">
        <f t="shared" si="133"/>
        <v>0</v>
      </c>
    </row>
    <row r="273" spans="1:66" x14ac:dyDescent="0.2">
      <c r="A273" s="14" t="s">
        <v>707</v>
      </c>
      <c r="B273" s="14" t="s">
        <v>1068</v>
      </c>
      <c r="C273" s="67" t="s">
        <v>708</v>
      </c>
      <c r="D273" s="14" t="s">
        <v>138</v>
      </c>
      <c r="E273" s="14" t="s">
        <v>34</v>
      </c>
      <c r="F273" s="14" t="s">
        <v>32</v>
      </c>
      <c r="G273" s="98">
        <f t="shared" si="114"/>
        <v>0</v>
      </c>
      <c r="H273" s="98">
        <f t="shared" si="115"/>
        <v>0</v>
      </c>
      <c r="I273" s="98">
        <f t="shared" si="116"/>
        <v>0</v>
      </c>
      <c r="J273" s="98">
        <f t="shared" si="117"/>
        <v>0</v>
      </c>
      <c r="K273" s="98">
        <f t="shared" si="118"/>
        <v>0</v>
      </c>
      <c r="L273" s="15">
        <f t="shared" si="119"/>
        <v>0</v>
      </c>
      <c r="M273" s="99">
        <v>0</v>
      </c>
      <c r="N273" s="98">
        <v>0</v>
      </c>
      <c r="O273" s="98">
        <v>0</v>
      </c>
      <c r="P273" s="98">
        <v>0</v>
      </c>
      <c r="Q273" s="98">
        <v>0</v>
      </c>
      <c r="R273" s="15">
        <f t="shared" si="120"/>
        <v>0</v>
      </c>
      <c r="S273" s="16">
        <v>0</v>
      </c>
      <c r="T273" s="17">
        <v>0</v>
      </c>
      <c r="U273" s="17">
        <v>0</v>
      </c>
      <c r="V273" s="17">
        <v>0</v>
      </c>
      <c r="W273" s="17">
        <v>0</v>
      </c>
      <c r="X273" s="15">
        <f t="shared" si="121"/>
        <v>0</v>
      </c>
      <c r="Y273" s="18">
        <f>S273*('Labour cost esc'!J$12-1)</f>
        <v>0</v>
      </c>
      <c r="Z273" s="19">
        <f>T273*('Labour cost esc'!K$12-1)</f>
        <v>0</v>
      </c>
      <c r="AA273" s="19">
        <f>U273*('Labour cost esc'!L$12-1)</f>
        <v>0</v>
      </c>
      <c r="AB273" s="19">
        <f>V273*('Labour cost esc'!M$12-1)</f>
        <v>0</v>
      </c>
      <c r="AC273" s="19">
        <f>W273*('Labour cost esc'!N$12-1)</f>
        <v>0</v>
      </c>
      <c r="AD273" s="15">
        <f t="shared" si="122"/>
        <v>0</v>
      </c>
      <c r="AE273" s="18">
        <f t="shared" si="123"/>
        <v>0</v>
      </c>
      <c r="AF273" s="19">
        <f t="shared" si="124"/>
        <v>0</v>
      </c>
      <c r="AG273" s="19">
        <f t="shared" si="125"/>
        <v>0</v>
      </c>
      <c r="AH273" s="19">
        <f t="shared" si="126"/>
        <v>0</v>
      </c>
      <c r="AI273" s="19">
        <f t="shared" si="127"/>
        <v>0</v>
      </c>
      <c r="AJ273" s="20">
        <f t="shared" si="128"/>
        <v>0</v>
      </c>
      <c r="AK273" s="98">
        <f t="shared" si="134"/>
        <v>0</v>
      </c>
      <c r="AL273" s="98">
        <f t="shared" si="135"/>
        <v>0</v>
      </c>
      <c r="AM273" s="98">
        <f t="shared" si="136"/>
        <v>0</v>
      </c>
      <c r="AN273" s="98">
        <f t="shared" si="137"/>
        <v>0</v>
      </c>
      <c r="AO273" s="98">
        <f t="shared" si="138"/>
        <v>0</v>
      </c>
      <c r="AP273" s="15">
        <f t="shared" si="129"/>
        <v>0</v>
      </c>
      <c r="AQ273" s="99">
        <v>0</v>
      </c>
      <c r="AR273" s="98">
        <v>0</v>
      </c>
      <c r="AS273" s="98">
        <v>0</v>
      </c>
      <c r="AT273" s="98">
        <v>0</v>
      </c>
      <c r="AU273" s="98">
        <v>0</v>
      </c>
      <c r="AV273" s="15">
        <f t="shared" si="130"/>
        <v>0</v>
      </c>
      <c r="AW273" s="16">
        <v>106.47322375696621</v>
      </c>
      <c r="AX273" s="17">
        <v>-20.398615932385326</v>
      </c>
      <c r="AY273" s="17">
        <v>0</v>
      </c>
      <c r="AZ273" s="17">
        <v>0</v>
      </c>
      <c r="BA273" s="17">
        <v>0</v>
      </c>
      <c r="BB273" s="15">
        <f t="shared" si="131"/>
        <v>86.07460782458088</v>
      </c>
      <c r="BC273" s="16">
        <v>0</v>
      </c>
      <c r="BD273" s="17">
        <v>0</v>
      </c>
      <c r="BE273" s="17">
        <v>0</v>
      </c>
      <c r="BF273" s="17">
        <v>0</v>
      </c>
      <c r="BG273" s="17">
        <v>0</v>
      </c>
      <c r="BH273" s="15">
        <f t="shared" si="132"/>
        <v>0</v>
      </c>
      <c r="BI273" s="16">
        <v>0</v>
      </c>
      <c r="BJ273" s="17">
        <v>0</v>
      </c>
      <c r="BK273" s="17">
        <v>0</v>
      </c>
      <c r="BL273" s="17">
        <v>0</v>
      </c>
      <c r="BM273" s="17">
        <v>0</v>
      </c>
      <c r="BN273" s="15">
        <f t="shared" si="133"/>
        <v>0</v>
      </c>
    </row>
    <row r="274" spans="1:66" x14ac:dyDescent="0.2">
      <c r="A274" s="14" t="s">
        <v>709</v>
      </c>
      <c r="B274" s="14" t="s">
        <v>1068</v>
      </c>
      <c r="C274" s="67" t="s">
        <v>144</v>
      </c>
      <c r="D274" s="14" t="s">
        <v>138</v>
      </c>
      <c r="E274" s="14" t="s">
        <v>34</v>
      </c>
      <c r="F274" s="14" t="s">
        <v>37</v>
      </c>
      <c r="G274" s="98">
        <f t="shared" si="114"/>
        <v>114</v>
      </c>
      <c r="H274" s="98">
        <f t="shared" si="115"/>
        <v>114</v>
      </c>
      <c r="I274" s="98">
        <f t="shared" si="116"/>
        <v>114</v>
      </c>
      <c r="J274" s="98">
        <f t="shared" si="117"/>
        <v>114</v>
      </c>
      <c r="K274" s="98">
        <f t="shared" si="118"/>
        <v>114</v>
      </c>
      <c r="L274" s="15">
        <f t="shared" si="119"/>
        <v>114</v>
      </c>
      <c r="M274" s="99">
        <v>1</v>
      </c>
      <c r="N274" s="98">
        <v>1</v>
      </c>
      <c r="O274" s="98">
        <v>1</v>
      </c>
      <c r="P274" s="98">
        <v>1</v>
      </c>
      <c r="Q274" s="98">
        <v>1</v>
      </c>
      <c r="R274" s="15">
        <f t="shared" si="120"/>
        <v>5</v>
      </c>
      <c r="S274" s="16">
        <v>114</v>
      </c>
      <c r="T274" s="17">
        <v>114</v>
      </c>
      <c r="U274" s="17">
        <v>114</v>
      </c>
      <c r="V274" s="17">
        <v>114</v>
      </c>
      <c r="W274" s="17">
        <v>114</v>
      </c>
      <c r="X274" s="15">
        <f t="shared" si="121"/>
        <v>570</v>
      </c>
      <c r="Y274" s="18">
        <f>S274*('Labour cost esc'!J$12-1)</f>
        <v>0.58115290227152272</v>
      </c>
      <c r="Z274" s="19">
        <f>T274*('Labour cost esc'!K$12-1)</f>
        <v>0.8728393938254202</v>
      </c>
      <c r="AA274" s="19">
        <f>U274*('Labour cost esc'!L$12-1)</f>
        <v>1.1652684246818121</v>
      </c>
      <c r="AB274" s="19">
        <f>V274*('Labour cost esc'!M$12-1)</f>
        <v>1.4584418851051901</v>
      </c>
      <c r="AC274" s="19">
        <f>W274*('Labour cost esc'!N$12-1)</f>
        <v>1.7523616701720126</v>
      </c>
      <c r="AD274" s="15">
        <f t="shared" si="122"/>
        <v>5.8300642760559578</v>
      </c>
      <c r="AE274" s="18">
        <f t="shared" si="123"/>
        <v>114.58115290227153</v>
      </c>
      <c r="AF274" s="19">
        <f t="shared" si="124"/>
        <v>114.87283939382542</v>
      </c>
      <c r="AG274" s="19">
        <f t="shared" si="125"/>
        <v>115.16526842468181</v>
      </c>
      <c r="AH274" s="19">
        <f t="shared" si="126"/>
        <v>115.45844188510519</v>
      </c>
      <c r="AI274" s="19">
        <f t="shared" si="127"/>
        <v>115.75236167017201</v>
      </c>
      <c r="AJ274" s="20">
        <f t="shared" si="128"/>
        <v>575.83006427605596</v>
      </c>
      <c r="AK274" s="98">
        <f t="shared" si="134"/>
        <v>0</v>
      </c>
      <c r="AL274" s="98">
        <f t="shared" si="135"/>
        <v>0</v>
      </c>
      <c r="AM274" s="98">
        <f t="shared" si="136"/>
        <v>0</v>
      </c>
      <c r="AN274" s="98">
        <f t="shared" si="137"/>
        <v>0</v>
      </c>
      <c r="AO274" s="98">
        <f t="shared" si="138"/>
        <v>0</v>
      </c>
      <c r="AP274" s="15">
        <f t="shared" si="129"/>
        <v>0</v>
      </c>
      <c r="AQ274" s="99">
        <v>0</v>
      </c>
      <c r="AR274" s="98">
        <v>0</v>
      </c>
      <c r="AS274" s="98">
        <v>0</v>
      </c>
      <c r="AT274" s="98">
        <v>0</v>
      </c>
      <c r="AU274" s="98">
        <v>0</v>
      </c>
      <c r="AV274" s="15">
        <f t="shared" si="130"/>
        <v>0</v>
      </c>
      <c r="AW274" s="16">
        <v>164.06828673121186</v>
      </c>
      <c r="AX274" s="17">
        <v>64.565429702201826</v>
      </c>
      <c r="AY274" s="17">
        <v>111.62763036000003</v>
      </c>
      <c r="AZ274" s="17">
        <v>116.34588000000001</v>
      </c>
      <c r="BA274" s="17">
        <v>110.56699999999999</v>
      </c>
      <c r="BB274" s="15">
        <f t="shared" si="131"/>
        <v>567.17422679341371</v>
      </c>
      <c r="BC274" s="16">
        <v>97.469467603113358</v>
      </c>
      <c r="BD274" s="17">
        <v>97.535048082987927</v>
      </c>
      <c r="BE274" s="17">
        <v>97.600672687442739</v>
      </c>
      <c r="BF274" s="17">
        <v>97.666341446166157</v>
      </c>
      <c r="BG274" s="17">
        <v>97.732054388866473</v>
      </c>
      <c r="BH274" s="15">
        <f t="shared" si="132"/>
        <v>488.00358420857663</v>
      </c>
      <c r="BI274" s="16">
        <v>0</v>
      </c>
      <c r="BJ274" s="17">
        <v>0</v>
      </c>
      <c r="BK274" s="17">
        <v>0</v>
      </c>
      <c r="BL274" s="17">
        <v>0</v>
      </c>
      <c r="BM274" s="17">
        <v>0</v>
      </c>
      <c r="BN274" s="15">
        <f t="shared" si="133"/>
        <v>0</v>
      </c>
    </row>
    <row r="275" spans="1:66" x14ac:dyDescent="0.2">
      <c r="A275" s="14" t="s">
        <v>710</v>
      </c>
      <c r="B275" s="14" t="s">
        <v>1068</v>
      </c>
      <c r="C275" s="67" t="s">
        <v>145</v>
      </c>
      <c r="D275" s="14" t="s">
        <v>138</v>
      </c>
      <c r="E275" s="14" t="s">
        <v>91</v>
      </c>
      <c r="F275" s="14" t="s">
        <v>37</v>
      </c>
      <c r="G275" s="98">
        <f t="shared" si="114"/>
        <v>449</v>
      </c>
      <c r="H275" s="98">
        <f t="shared" si="115"/>
        <v>449</v>
      </c>
      <c r="I275" s="98">
        <f t="shared" si="116"/>
        <v>449</v>
      </c>
      <c r="J275" s="98">
        <f t="shared" si="117"/>
        <v>449</v>
      </c>
      <c r="K275" s="98">
        <f t="shared" si="118"/>
        <v>449</v>
      </c>
      <c r="L275" s="15">
        <f t="shared" si="119"/>
        <v>449</v>
      </c>
      <c r="M275" s="99">
        <v>2</v>
      </c>
      <c r="N275" s="98">
        <v>2</v>
      </c>
      <c r="O275" s="98">
        <v>2</v>
      </c>
      <c r="P275" s="98">
        <v>2</v>
      </c>
      <c r="Q275" s="98">
        <v>2</v>
      </c>
      <c r="R275" s="15">
        <f t="shared" si="120"/>
        <v>10</v>
      </c>
      <c r="S275" s="16">
        <v>898</v>
      </c>
      <c r="T275" s="17">
        <v>898</v>
      </c>
      <c r="U275" s="17">
        <v>898</v>
      </c>
      <c r="V275" s="17">
        <v>898</v>
      </c>
      <c r="W275" s="17">
        <v>898</v>
      </c>
      <c r="X275" s="15">
        <f t="shared" si="121"/>
        <v>4490</v>
      </c>
      <c r="Y275" s="18">
        <f>S275*('Labour cost esc'!J$12-1)</f>
        <v>4.5778535635072579</v>
      </c>
      <c r="Z275" s="19">
        <f>T275*('Labour cost esc'!K$12-1)</f>
        <v>6.8755243478528714</v>
      </c>
      <c r="AA275" s="19">
        <f>U275*('Labour cost esc'!L$12-1)</f>
        <v>9.1790442575812925</v>
      </c>
      <c r="AB275" s="19">
        <f>V275*('Labour cost esc'!M$12-1)</f>
        <v>11.488428182670708</v>
      </c>
      <c r="AC275" s="19">
        <f>W275*('Labour cost esc'!N$12-1)</f>
        <v>13.803691051004099</v>
      </c>
      <c r="AD275" s="15">
        <f t="shared" si="122"/>
        <v>45.924541402616228</v>
      </c>
      <c r="AE275" s="18">
        <f t="shared" si="123"/>
        <v>902.57785356350723</v>
      </c>
      <c r="AF275" s="19">
        <f t="shared" si="124"/>
        <v>904.87552434785289</v>
      </c>
      <c r="AG275" s="19">
        <f t="shared" si="125"/>
        <v>907.17904425758127</v>
      </c>
      <c r="AH275" s="19">
        <f t="shared" si="126"/>
        <v>909.48842818267076</v>
      </c>
      <c r="AI275" s="19">
        <f t="shared" si="127"/>
        <v>911.80369105100408</v>
      </c>
      <c r="AJ275" s="20">
        <f t="shared" si="128"/>
        <v>4535.9245414026163</v>
      </c>
      <c r="AK275" s="98">
        <f t="shared" si="134"/>
        <v>0</v>
      </c>
      <c r="AL275" s="98">
        <f t="shared" si="135"/>
        <v>0</v>
      </c>
      <c r="AM275" s="98">
        <f t="shared" si="136"/>
        <v>0</v>
      </c>
      <c r="AN275" s="98">
        <f t="shared" si="137"/>
        <v>0</v>
      </c>
      <c r="AO275" s="98">
        <f t="shared" si="138"/>
        <v>0</v>
      </c>
      <c r="AP275" s="15">
        <f t="shared" si="129"/>
        <v>0</v>
      </c>
      <c r="AQ275" s="99">
        <v>0</v>
      </c>
      <c r="AR275" s="98">
        <v>0</v>
      </c>
      <c r="AS275" s="98">
        <v>0</v>
      </c>
      <c r="AT275" s="98">
        <v>0</v>
      </c>
      <c r="AU275" s="98">
        <v>0</v>
      </c>
      <c r="AV275" s="15">
        <f t="shared" si="130"/>
        <v>0</v>
      </c>
      <c r="AW275" s="16">
        <v>1028.3313209974278</v>
      </c>
      <c r="AX275" s="17">
        <v>412.88225950073388</v>
      </c>
      <c r="AY275" s="17">
        <v>834.33065201999989</v>
      </c>
      <c r="AZ275" s="17">
        <v>840.94354000000033</v>
      </c>
      <c r="BA275" s="17">
        <v>1041.6569999999999</v>
      </c>
      <c r="BB275" s="15">
        <f t="shared" si="131"/>
        <v>4158.1447725181615</v>
      </c>
      <c r="BC275" s="16">
        <v>1123.3356141258819</v>
      </c>
      <c r="BD275" s="17">
        <v>902.19919476763869</v>
      </c>
      <c r="BE275" s="17">
        <v>902.80622235884562</v>
      </c>
      <c r="BF275" s="17">
        <v>903.41365837703722</v>
      </c>
      <c r="BG275" s="17">
        <v>904.02150309701517</v>
      </c>
      <c r="BH275" s="15">
        <f t="shared" si="132"/>
        <v>4735.7761927264191</v>
      </c>
      <c r="BI275" s="16">
        <v>0</v>
      </c>
      <c r="BJ275" s="17">
        <v>0</v>
      </c>
      <c r="BK275" s="17">
        <v>0</v>
      </c>
      <c r="BL275" s="17">
        <v>0</v>
      </c>
      <c r="BM275" s="17">
        <v>0</v>
      </c>
      <c r="BN275" s="15">
        <f t="shared" si="133"/>
        <v>0</v>
      </c>
    </row>
    <row r="276" spans="1:66" x14ac:dyDescent="0.2">
      <c r="A276" s="14" t="s">
        <v>711</v>
      </c>
      <c r="B276" s="14" t="s">
        <v>1068</v>
      </c>
      <c r="C276" s="67" t="s">
        <v>29</v>
      </c>
      <c r="D276" s="14" t="s">
        <v>138</v>
      </c>
      <c r="E276" s="14" t="s">
        <v>91</v>
      </c>
      <c r="F276" s="14" t="s">
        <v>32</v>
      </c>
      <c r="G276" s="98">
        <f t="shared" si="114"/>
        <v>65</v>
      </c>
      <c r="H276" s="98">
        <f t="shared" si="115"/>
        <v>65</v>
      </c>
      <c r="I276" s="98">
        <f t="shared" si="116"/>
        <v>65</v>
      </c>
      <c r="J276" s="98">
        <f t="shared" si="117"/>
        <v>65</v>
      </c>
      <c r="K276" s="98">
        <f t="shared" si="118"/>
        <v>65</v>
      </c>
      <c r="L276" s="15">
        <f t="shared" si="119"/>
        <v>65</v>
      </c>
      <c r="M276" s="99">
        <v>1</v>
      </c>
      <c r="N276" s="98">
        <v>1</v>
      </c>
      <c r="O276" s="98">
        <v>1</v>
      </c>
      <c r="P276" s="98">
        <v>1</v>
      </c>
      <c r="Q276" s="98">
        <v>1</v>
      </c>
      <c r="R276" s="15">
        <f t="shared" si="120"/>
        <v>5</v>
      </c>
      <c r="S276" s="16">
        <v>65</v>
      </c>
      <c r="T276" s="17">
        <v>65</v>
      </c>
      <c r="U276" s="17">
        <v>65</v>
      </c>
      <c r="V276" s="17">
        <v>65</v>
      </c>
      <c r="W276" s="17">
        <v>65</v>
      </c>
      <c r="X276" s="15">
        <f t="shared" si="121"/>
        <v>325</v>
      </c>
      <c r="Y276" s="18">
        <f>S276*('Labour cost esc'!J$12-1)</f>
        <v>0.33135911094428927</v>
      </c>
      <c r="Z276" s="19">
        <f>T276*('Labour cost esc'!K$12-1)</f>
        <v>0.4976715841987045</v>
      </c>
      <c r="AA276" s="19">
        <f>U276*('Labour cost esc'!L$12-1)</f>
        <v>0.66440743512559464</v>
      </c>
      <c r="AB276" s="19">
        <f>V276*('Labour cost esc'!M$12-1)</f>
        <v>0.83156774150734525</v>
      </c>
      <c r="AC276" s="19">
        <f>W276*('Labour cost esc'!N$12-1)</f>
        <v>0.99915358387000719</v>
      </c>
      <c r="AD276" s="15">
        <f t="shared" si="122"/>
        <v>3.3241594556459408</v>
      </c>
      <c r="AE276" s="18">
        <f t="shared" si="123"/>
        <v>65.331359110944291</v>
      </c>
      <c r="AF276" s="19">
        <f t="shared" si="124"/>
        <v>65.497671584198699</v>
      </c>
      <c r="AG276" s="19">
        <f t="shared" si="125"/>
        <v>65.664407435125597</v>
      </c>
      <c r="AH276" s="19">
        <f t="shared" si="126"/>
        <v>65.831567741507342</v>
      </c>
      <c r="AI276" s="19">
        <f t="shared" si="127"/>
        <v>65.999153583870012</v>
      </c>
      <c r="AJ276" s="20">
        <f t="shared" si="128"/>
        <v>328.32415945564594</v>
      </c>
      <c r="AK276" s="98">
        <f t="shared" si="134"/>
        <v>0</v>
      </c>
      <c r="AL276" s="98">
        <f t="shared" si="135"/>
        <v>0</v>
      </c>
      <c r="AM276" s="98">
        <f t="shared" si="136"/>
        <v>0</v>
      </c>
      <c r="AN276" s="98">
        <f t="shared" si="137"/>
        <v>0</v>
      </c>
      <c r="AO276" s="98">
        <f t="shared" si="138"/>
        <v>0</v>
      </c>
      <c r="AP276" s="15">
        <f t="shared" si="129"/>
        <v>0</v>
      </c>
      <c r="AQ276" s="99">
        <v>0</v>
      </c>
      <c r="AR276" s="98">
        <v>0</v>
      </c>
      <c r="AS276" s="98">
        <v>0</v>
      </c>
      <c r="AT276" s="98">
        <v>0</v>
      </c>
      <c r="AU276" s="98">
        <v>0</v>
      </c>
      <c r="AV276" s="15">
        <f t="shared" si="130"/>
        <v>0</v>
      </c>
      <c r="AW276" s="16">
        <v>0</v>
      </c>
      <c r="AX276" s="17">
        <v>306.50973755697231</v>
      </c>
      <c r="AY276" s="17">
        <v>469.39488714000055</v>
      </c>
      <c r="AZ276" s="17">
        <v>156.20794000000001</v>
      </c>
      <c r="BA276" s="17">
        <v>0</v>
      </c>
      <c r="BB276" s="15">
        <f t="shared" si="131"/>
        <v>932.11256469697287</v>
      </c>
      <c r="BC276" s="16">
        <v>0</v>
      </c>
      <c r="BD276" s="17">
        <v>243.83762020746983</v>
      </c>
      <c r="BE276" s="17">
        <v>488.00336343721381</v>
      </c>
      <c r="BF276" s="17">
        <v>244.16585361541544</v>
      </c>
      <c r="BG276" s="17">
        <v>0</v>
      </c>
      <c r="BH276" s="15">
        <f t="shared" si="132"/>
        <v>976.00683726009913</v>
      </c>
      <c r="BI276" s="16">
        <v>0</v>
      </c>
      <c r="BJ276" s="17">
        <v>0</v>
      </c>
      <c r="BK276" s="17">
        <v>0</v>
      </c>
      <c r="BL276" s="17">
        <v>0</v>
      </c>
      <c r="BM276" s="17">
        <v>0</v>
      </c>
      <c r="BN276" s="15">
        <f t="shared" si="133"/>
        <v>0</v>
      </c>
    </row>
    <row r="277" spans="1:66" x14ac:dyDescent="0.2">
      <c r="A277" s="14" t="s">
        <v>712</v>
      </c>
      <c r="B277" s="14" t="s">
        <v>1068</v>
      </c>
      <c r="C277" s="67" t="s">
        <v>713</v>
      </c>
      <c r="D277" s="14" t="s">
        <v>138</v>
      </c>
      <c r="E277" s="14" t="s">
        <v>34</v>
      </c>
      <c r="F277" s="14" t="s">
        <v>32</v>
      </c>
      <c r="G277" s="98">
        <f t="shared" si="114"/>
        <v>0</v>
      </c>
      <c r="H277" s="98">
        <f t="shared" si="115"/>
        <v>0</v>
      </c>
      <c r="I277" s="98">
        <f t="shared" si="116"/>
        <v>0</v>
      </c>
      <c r="J277" s="98">
        <f t="shared" si="117"/>
        <v>0</v>
      </c>
      <c r="K277" s="98">
        <f t="shared" si="118"/>
        <v>0</v>
      </c>
      <c r="L277" s="15">
        <f t="shared" si="119"/>
        <v>0</v>
      </c>
      <c r="M277" s="99">
        <v>0</v>
      </c>
      <c r="N277" s="98">
        <v>0</v>
      </c>
      <c r="O277" s="98">
        <v>0</v>
      </c>
      <c r="P277" s="98">
        <v>0</v>
      </c>
      <c r="Q277" s="98">
        <v>0</v>
      </c>
      <c r="R277" s="15">
        <f t="shared" si="120"/>
        <v>0</v>
      </c>
      <c r="S277" s="16">
        <v>0</v>
      </c>
      <c r="T277" s="17">
        <v>0</v>
      </c>
      <c r="U277" s="17">
        <v>0</v>
      </c>
      <c r="V277" s="17">
        <v>0</v>
      </c>
      <c r="W277" s="17">
        <v>0</v>
      </c>
      <c r="X277" s="15">
        <f t="shared" si="121"/>
        <v>0</v>
      </c>
      <c r="Y277" s="18">
        <f>S277*('Labour cost esc'!J$12-1)</f>
        <v>0</v>
      </c>
      <c r="Z277" s="19">
        <f>T277*('Labour cost esc'!K$12-1)</f>
        <v>0</v>
      </c>
      <c r="AA277" s="19">
        <f>U277*('Labour cost esc'!L$12-1)</f>
        <v>0</v>
      </c>
      <c r="AB277" s="19">
        <f>V277*('Labour cost esc'!M$12-1)</f>
        <v>0</v>
      </c>
      <c r="AC277" s="19">
        <f>W277*('Labour cost esc'!N$12-1)</f>
        <v>0</v>
      </c>
      <c r="AD277" s="15">
        <f t="shared" si="122"/>
        <v>0</v>
      </c>
      <c r="AE277" s="18">
        <f t="shared" si="123"/>
        <v>0</v>
      </c>
      <c r="AF277" s="19">
        <f t="shared" si="124"/>
        <v>0</v>
      </c>
      <c r="AG277" s="19">
        <f t="shared" si="125"/>
        <v>0</v>
      </c>
      <c r="AH277" s="19">
        <f t="shared" si="126"/>
        <v>0</v>
      </c>
      <c r="AI277" s="19">
        <f t="shared" si="127"/>
        <v>0</v>
      </c>
      <c r="AJ277" s="20">
        <f t="shared" si="128"/>
        <v>0</v>
      </c>
      <c r="AK277" s="98">
        <f t="shared" si="134"/>
        <v>0</v>
      </c>
      <c r="AL277" s="98">
        <f t="shared" si="135"/>
        <v>0</v>
      </c>
      <c r="AM277" s="98">
        <f t="shared" si="136"/>
        <v>0</v>
      </c>
      <c r="AN277" s="98">
        <f t="shared" si="137"/>
        <v>0</v>
      </c>
      <c r="AO277" s="98">
        <f t="shared" si="138"/>
        <v>0</v>
      </c>
      <c r="AP277" s="15">
        <f t="shared" si="129"/>
        <v>0</v>
      </c>
      <c r="AQ277" s="99">
        <v>0</v>
      </c>
      <c r="AR277" s="98">
        <v>0</v>
      </c>
      <c r="AS277" s="98">
        <v>0</v>
      </c>
      <c r="AT277" s="98">
        <v>0</v>
      </c>
      <c r="AU277" s="98">
        <v>0</v>
      </c>
      <c r="AV277" s="15">
        <f t="shared" si="130"/>
        <v>0</v>
      </c>
      <c r="AW277" s="16">
        <v>0</v>
      </c>
      <c r="AX277" s="17">
        <v>0</v>
      </c>
      <c r="AY277" s="17">
        <v>405.83160162000007</v>
      </c>
      <c r="AZ277" s="17">
        <v>1.0472799999999989</v>
      </c>
      <c r="BA277" s="17">
        <v>0</v>
      </c>
      <c r="BB277" s="15">
        <f t="shared" si="131"/>
        <v>406.87888162000007</v>
      </c>
      <c r="BC277" s="16">
        <v>0</v>
      </c>
      <c r="BD277" s="17">
        <v>0</v>
      </c>
      <c r="BE277" s="17">
        <v>0</v>
      </c>
      <c r="BF277" s="17">
        <v>0</v>
      </c>
      <c r="BG277" s="17">
        <v>0</v>
      </c>
      <c r="BH277" s="15">
        <f t="shared" si="132"/>
        <v>0</v>
      </c>
      <c r="BI277" s="16">
        <v>0</v>
      </c>
      <c r="BJ277" s="17">
        <v>0</v>
      </c>
      <c r="BK277" s="17">
        <v>0</v>
      </c>
      <c r="BL277" s="17">
        <v>0</v>
      </c>
      <c r="BM277" s="17">
        <v>0</v>
      </c>
      <c r="BN277" s="15">
        <f t="shared" si="133"/>
        <v>0</v>
      </c>
    </row>
    <row r="278" spans="1:66" x14ac:dyDescent="0.2">
      <c r="A278" s="14" t="s">
        <v>714</v>
      </c>
      <c r="B278" s="14" t="s">
        <v>1068</v>
      </c>
      <c r="C278" s="67" t="s">
        <v>715</v>
      </c>
      <c r="D278" s="14" t="s">
        <v>138</v>
      </c>
      <c r="E278" s="14" t="s">
        <v>91</v>
      </c>
      <c r="F278" s="14" t="s">
        <v>37</v>
      </c>
      <c r="G278" s="98">
        <f t="shared" si="114"/>
        <v>0</v>
      </c>
      <c r="H278" s="98">
        <f t="shared" si="115"/>
        <v>0</v>
      </c>
      <c r="I278" s="98">
        <f t="shared" si="116"/>
        <v>0</v>
      </c>
      <c r="J278" s="98">
        <f t="shared" si="117"/>
        <v>0</v>
      </c>
      <c r="K278" s="98">
        <f t="shared" si="118"/>
        <v>0</v>
      </c>
      <c r="L278" s="15">
        <f t="shared" si="119"/>
        <v>0</v>
      </c>
      <c r="M278" s="99">
        <v>0</v>
      </c>
      <c r="N278" s="98">
        <v>0</v>
      </c>
      <c r="O278" s="98">
        <v>0</v>
      </c>
      <c r="P278" s="98">
        <v>0</v>
      </c>
      <c r="Q278" s="98">
        <v>0</v>
      </c>
      <c r="R278" s="15">
        <f t="shared" si="120"/>
        <v>0</v>
      </c>
      <c r="S278" s="16">
        <v>0</v>
      </c>
      <c r="T278" s="17">
        <v>0</v>
      </c>
      <c r="U278" s="17">
        <v>0</v>
      </c>
      <c r="V278" s="17">
        <v>0</v>
      </c>
      <c r="W278" s="17">
        <v>0</v>
      </c>
      <c r="X278" s="15">
        <f t="shared" si="121"/>
        <v>0</v>
      </c>
      <c r="Y278" s="18">
        <f>S278*('Labour cost esc'!J$12-1)</f>
        <v>0</v>
      </c>
      <c r="Z278" s="19">
        <f>T278*('Labour cost esc'!K$12-1)</f>
        <v>0</v>
      </c>
      <c r="AA278" s="19">
        <f>U278*('Labour cost esc'!L$12-1)</f>
        <v>0</v>
      </c>
      <c r="AB278" s="19">
        <f>V278*('Labour cost esc'!M$12-1)</f>
        <v>0</v>
      </c>
      <c r="AC278" s="19">
        <f>W278*('Labour cost esc'!N$12-1)</f>
        <v>0</v>
      </c>
      <c r="AD278" s="15">
        <f t="shared" si="122"/>
        <v>0</v>
      </c>
      <c r="AE278" s="18">
        <f t="shared" si="123"/>
        <v>0</v>
      </c>
      <c r="AF278" s="19">
        <f t="shared" si="124"/>
        <v>0</v>
      </c>
      <c r="AG278" s="19">
        <f t="shared" si="125"/>
        <v>0</v>
      </c>
      <c r="AH278" s="19">
        <f t="shared" si="126"/>
        <v>0</v>
      </c>
      <c r="AI278" s="19">
        <f t="shared" si="127"/>
        <v>0</v>
      </c>
      <c r="AJ278" s="20">
        <f t="shared" si="128"/>
        <v>0</v>
      </c>
      <c r="AK278" s="98">
        <f t="shared" si="134"/>
        <v>0</v>
      </c>
      <c r="AL278" s="98">
        <f t="shared" si="135"/>
        <v>0</v>
      </c>
      <c r="AM278" s="98">
        <f t="shared" si="136"/>
        <v>0</v>
      </c>
      <c r="AN278" s="98">
        <f t="shared" si="137"/>
        <v>0</v>
      </c>
      <c r="AO278" s="98">
        <f t="shared" si="138"/>
        <v>0</v>
      </c>
      <c r="AP278" s="15">
        <f t="shared" si="129"/>
        <v>0</v>
      </c>
      <c r="AQ278" s="99">
        <v>0</v>
      </c>
      <c r="AR278" s="98">
        <v>0</v>
      </c>
      <c r="AS278" s="98">
        <v>0</v>
      </c>
      <c r="AT278" s="98">
        <v>0</v>
      </c>
      <c r="AU278" s="98">
        <v>0</v>
      </c>
      <c r="AV278" s="15">
        <f t="shared" si="130"/>
        <v>0</v>
      </c>
      <c r="AW278" s="16">
        <v>0</v>
      </c>
      <c r="AX278" s="17">
        <v>0</v>
      </c>
      <c r="AY278" s="17">
        <v>860.41580939999994</v>
      </c>
      <c r="AZ278" s="17">
        <v>19.208550000000148</v>
      </c>
      <c r="BA278" s="17">
        <v>0</v>
      </c>
      <c r="BB278" s="15">
        <f t="shared" si="131"/>
        <v>879.62435940000012</v>
      </c>
      <c r="BC278" s="16">
        <v>0</v>
      </c>
      <c r="BD278" s="17">
        <v>0</v>
      </c>
      <c r="BE278" s="17">
        <v>0</v>
      </c>
      <c r="BF278" s="17">
        <v>0</v>
      </c>
      <c r="BG278" s="17">
        <v>0</v>
      </c>
      <c r="BH278" s="15">
        <f t="shared" si="132"/>
        <v>0</v>
      </c>
      <c r="BI278" s="16">
        <v>0</v>
      </c>
      <c r="BJ278" s="17">
        <v>0</v>
      </c>
      <c r="BK278" s="17">
        <v>0</v>
      </c>
      <c r="BL278" s="17">
        <v>0</v>
      </c>
      <c r="BM278" s="17">
        <v>0</v>
      </c>
      <c r="BN278" s="15">
        <f t="shared" si="133"/>
        <v>0</v>
      </c>
    </row>
    <row r="279" spans="1:66" x14ac:dyDescent="0.2">
      <c r="A279" s="14" t="s">
        <v>716</v>
      </c>
      <c r="B279" s="14" t="s">
        <v>1068</v>
      </c>
      <c r="C279" s="67" t="s">
        <v>717</v>
      </c>
      <c r="D279" s="14" t="s">
        <v>138</v>
      </c>
      <c r="E279" s="14" t="s">
        <v>91</v>
      </c>
      <c r="F279" s="14" t="s">
        <v>37</v>
      </c>
      <c r="G279" s="98">
        <f t="shared" si="114"/>
        <v>0</v>
      </c>
      <c r="H279" s="98">
        <f t="shared" si="115"/>
        <v>0</v>
      </c>
      <c r="I279" s="98">
        <f t="shared" si="116"/>
        <v>0</v>
      </c>
      <c r="J279" s="98">
        <f t="shared" si="117"/>
        <v>0</v>
      </c>
      <c r="K279" s="98">
        <f t="shared" si="118"/>
        <v>0</v>
      </c>
      <c r="L279" s="15">
        <f t="shared" si="119"/>
        <v>0</v>
      </c>
      <c r="M279" s="99">
        <v>0</v>
      </c>
      <c r="N279" s="98">
        <v>0</v>
      </c>
      <c r="O279" s="98">
        <v>0</v>
      </c>
      <c r="P279" s="98">
        <v>0</v>
      </c>
      <c r="Q279" s="98">
        <v>0</v>
      </c>
      <c r="R279" s="15">
        <f t="shared" si="120"/>
        <v>0</v>
      </c>
      <c r="S279" s="16">
        <v>0</v>
      </c>
      <c r="T279" s="17">
        <v>0</v>
      </c>
      <c r="U279" s="17">
        <v>0</v>
      </c>
      <c r="V279" s="17">
        <v>0</v>
      </c>
      <c r="W279" s="17">
        <v>0</v>
      </c>
      <c r="X279" s="15">
        <f t="shared" si="121"/>
        <v>0</v>
      </c>
      <c r="Y279" s="18">
        <f>S279*('Labour cost esc'!J$12-1)</f>
        <v>0</v>
      </c>
      <c r="Z279" s="19">
        <f>T279*('Labour cost esc'!K$12-1)</f>
        <v>0</v>
      </c>
      <c r="AA279" s="19">
        <f>U279*('Labour cost esc'!L$12-1)</f>
        <v>0</v>
      </c>
      <c r="AB279" s="19">
        <f>V279*('Labour cost esc'!M$12-1)</f>
        <v>0</v>
      </c>
      <c r="AC279" s="19">
        <f>W279*('Labour cost esc'!N$12-1)</f>
        <v>0</v>
      </c>
      <c r="AD279" s="15">
        <f t="shared" si="122"/>
        <v>0</v>
      </c>
      <c r="AE279" s="18">
        <f t="shared" si="123"/>
        <v>0</v>
      </c>
      <c r="AF279" s="19">
        <f t="shared" si="124"/>
        <v>0</v>
      </c>
      <c r="AG279" s="19">
        <f t="shared" si="125"/>
        <v>0</v>
      </c>
      <c r="AH279" s="19">
        <f t="shared" si="126"/>
        <v>0</v>
      </c>
      <c r="AI279" s="19">
        <f t="shared" si="127"/>
        <v>0</v>
      </c>
      <c r="AJ279" s="20">
        <f t="shared" si="128"/>
        <v>0</v>
      </c>
      <c r="AK279" s="98">
        <f t="shared" si="134"/>
        <v>0</v>
      </c>
      <c r="AL279" s="98">
        <f t="shared" si="135"/>
        <v>0</v>
      </c>
      <c r="AM279" s="98">
        <f t="shared" si="136"/>
        <v>0</v>
      </c>
      <c r="AN279" s="98">
        <f t="shared" si="137"/>
        <v>0</v>
      </c>
      <c r="AO279" s="98">
        <f t="shared" si="138"/>
        <v>0</v>
      </c>
      <c r="AP279" s="15">
        <f t="shared" si="129"/>
        <v>0</v>
      </c>
      <c r="AQ279" s="99">
        <v>0</v>
      </c>
      <c r="AR279" s="98">
        <v>0</v>
      </c>
      <c r="AS279" s="98">
        <v>0</v>
      </c>
      <c r="AT279" s="98">
        <v>0</v>
      </c>
      <c r="AU279" s="98">
        <v>0</v>
      </c>
      <c r="AV279" s="15">
        <f t="shared" si="130"/>
        <v>0</v>
      </c>
      <c r="AW279" s="16">
        <v>0</v>
      </c>
      <c r="AX279" s="17">
        <v>0</v>
      </c>
      <c r="AY279" s="17">
        <v>502.40389266</v>
      </c>
      <c r="AZ279" s="17">
        <v>2.8299800000000395</v>
      </c>
      <c r="BA279" s="17">
        <v>0</v>
      </c>
      <c r="BB279" s="15">
        <f t="shared" si="131"/>
        <v>505.23387266000003</v>
      </c>
      <c r="BC279" s="16">
        <v>0</v>
      </c>
      <c r="BD279" s="17">
        <v>0</v>
      </c>
      <c r="BE279" s="17">
        <v>0</v>
      </c>
      <c r="BF279" s="17">
        <v>0</v>
      </c>
      <c r="BG279" s="17">
        <v>0</v>
      </c>
      <c r="BH279" s="15">
        <f t="shared" si="132"/>
        <v>0</v>
      </c>
      <c r="BI279" s="16">
        <v>0</v>
      </c>
      <c r="BJ279" s="17">
        <v>0</v>
      </c>
      <c r="BK279" s="17">
        <v>0</v>
      </c>
      <c r="BL279" s="17">
        <v>0</v>
      </c>
      <c r="BM279" s="17">
        <v>0</v>
      </c>
      <c r="BN279" s="15">
        <f t="shared" si="133"/>
        <v>0</v>
      </c>
    </row>
    <row r="280" spans="1:66" x14ac:dyDescent="0.2">
      <c r="A280" s="14" t="s">
        <v>718</v>
      </c>
      <c r="B280" s="14" t="s">
        <v>1068</v>
      </c>
      <c r="C280" s="67" t="s">
        <v>146</v>
      </c>
      <c r="D280" s="14" t="s">
        <v>138</v>
      </c>
      <c r="E280" s="14" t="s">
        <v>91</v>
      </c>
      <c r="F280" s="14" t="s">
        <v>48</v>
      </c>
      <c r="G280" s="98">
        <f t="shared" si="114"/>
        <v>150</v>
      </c>
      <c r="H280" s="98">
        <f t="shared" si="115"/>
        <v>150</v>
      </c>
      <c r="I280" s="98">
        <f t="shared" si="116"/>
        <v>150</v>
      </c>
      <c r="J280" s="98">
        <f t="shared" si="117"/>
        <v>150</v>
      </c>
      <c r="K280" s="98">
        <f t="shared" si="118"/>
        <v>150</v>
      </c>
      <c r="L280" s="15">
        <f t="shared" si="119"/>
        <v>150</v>
      </c>
      <c r="M280" s="99">
        <v>1</v>
      </c>
      <c r="N280" s="98">
        <v>1</v>
      </c>
      <c r="O280" s="98">
        <v>1</v>
      </c>
      <c r="P280" s="98">
        <v>1</v>
      </c>
      <c r="Q280" s="98">
        <v>1</v>
      </c>
      <c r="R280" s="15">
        <f t="shared" si="120"/>
        <v>5</v>
      </c>
      <c r="S280" s="16">
        <v>150</v>
      </c>
      <c r="T280" s="17">
        <v>150</v>
      </c>
      <c r="U280" s="17">
        <v>150</v>
      </c>
      <c r="V280" s="17">
        <v>150</v>
      </c>
      <c r="W280" s="17">
        <v>150</v>
      </c>
      <c r="X280" s="15">
        <f t="shared" si="121"/>
        <v>750</v>
      </c>
      <c r="Y280" s="18">
        <f>S280*('Labour cost esc'!J$12-1)</f>
        <v>0.76467487140989832</v>
      </c>
      <c r="Z280" s="19">
        <f>T280*('Labour cost esc'!K$12-1)</f>
        <v>1.148472886612395</v>
      </c>
      <c r="AA280" s="19">
        <f>U280*('Labour cost esc'!L$12-1)</f>
        <v>1.5332479272129107</v>
      </c>
      <c r="AB280" s="19">
        <f>V280*('Labour cost esc'!M$12-1)</f>
        <v>1.919002480401566</v>
      </c>
      <c r="AC280" s="19">
        <f>W280*('Labour cost esc'!N$12-1)</f>
        <v>2.3057390397000166</v>
      </c>
      <c r="AD280" s="15">
        <f t="shared" si="122"/>
        <v>7.6711372053367866</v>
      </c>
      <c r="AE280" s="18">
        <f t="shared" si="123"/>
        <v>150.76467487140991</v>
      </c>
      <c r="AF280" s="19">
        <f t="shared" si="124"/>
        <v>151.14847288661238</v>
      </c>
      <c r="AG280" s="19">
        <f t="shared" si="125"/>
        <v>151.5332479272129</v>
      </c>
      <c r="AH280" s="19">
        <f t="shared" si="126"/>
        <v>151.91900248040156</v>
      </c>
      <c r="AI280" s="19">
        <f t="shared" si="127"/>
        <v>152.30573903970003</v>
      </c>
      <c r="AJ280" s="20">
        <f t="shared" si="128"/>
        <v>757.67113720533678</v>
      </c>
      <c r="AK280" s="98">
        <f t="shared" si="134"/>
        <v>0</v>
      </c>
      <c r="AL280" s="98">
        <f t="shared" si="135"/>
        <v>0</v>
      </c>
      <c r="AM280" s="98">
        <f t="shared" si="136"/>
        <v>0</v>
      </c>
      <c r="AN280" s="98">
        <f t="shared" si="137"/>
        <v>0</v>
      </c>
      <c r="AO280" s="98">
        <f t="shared" si="138"/>
        <v>0</v>
      </c>
      <c r="AP280" s="15">
        <f t="shared" si="129"/>
        <v>0</v>
      </c>
      <c r="AQ280" s="99">
        <v>0</v>
      </c>
      <c r="AR280" s="98">
        <v>0</v>
      </c>
      <c r="AS280" s="98">
        <v>0</v>
      </c>
      <c r="AT280" s="98">
        <v>0</v>
      </c>
      <c r="AU280" s="98">
        <v>0</v>
      </c>
      <c r="AV280" s="15">
        <f t="shared" si="130"/>
        <v>0</v>
      </c>
      <c r="AW280" s="16">
        <v>0</v>
      </c>
      <c r="AX280" s="17">
        <v>0</v>
      </c>
      <c r="AY280" s="17">
        <v>0</v>
      </c>
      <c r="AZ280" s="17">
        <v>0</v>
      </c>
      <c r="BA280" s="17">
        <v>0</v>
      </c>
      <c r="BB280" s="15">
        <f t="shared" si="131"/>
        <v>0</v>
      </c>
      <c r="BC280" s="16">
        <v>0</v>
      </c>
      <c r="BD280" s="17">
        <v>0</v>
      </c>
      <c r="BE280" s="17">
        <v>0</v>
      </c>
      <c r="BF280" s="17">
        <v>0</v>
      </c>
      <c r="BG280" s="17">
        <v>0</v>
      </c>
      <c r="BH280" s="15">
        <f t="shared" si="132"/>
        <v>0</v>
      </c>
      <c r="BI280" s="16">
        <v>0</v>
      </c>
      <c r="BJ280" s="17">
        <v>0</v>
      </c>
      <c r="BK280" s="17">
        <v>0</v>
      </c>
      <c r="BL280" s="17">
        <v>0</v>
      </c>
      <c r="BM280" s="17">
        <v>0</v>
      </c>
      <c r="BN280" s="15">
        <f t="shared" si="133"/>
        <v>0</v>
      </c>
    </row>
    <row r="281" spans="1:66" x14ac:dyDescent="0.2">
      <c r="A281" s="14" t="s">
        <v>719</v>
      </c>
      <c r="B281" s="14" t="s">
        <v>1068</v>
      </c>
      <c r="C281" s="67" t="s">
        <v>147</v>
      </c>
      <c r="D281" s="14" t="s">
        <v>138</v>
      </c>
      <c r="E281" s="14" t="s">
        <v>91</v>
      </c>
      <c r="F281" s="14" t="s">
        <v>48</v>
      </c>
      <c r="G281" s="98">
        <f t="shared" si="114"/>
        <v>144</v>
      </c>
      <c r="H281" s="98">
        <f t="shared" si="115"/>
        <v>144</v>
      </c>
      <c r="I281" s="98">
        <f t="shared" si="116"/>
        <v>144</v>
      </c>
      <c r="J281" s="98">
        <f t="shared" si="117"/>
        <v>144</v>
      </c>
      <c r="K281" s="98">
        <f t="shared" si="118"/>
        <v>144</v>
      </c>
      <c r="L281" s="15">
        <f t="shared" si="119"/>
        <v>144</v>
      </c>
      <c r="M281" s="99">
        <v>1</v>
      </c>
      <c r="N281" s="98">
        <v>1</v>
      </c>
      <c r="O281" s="98">
        <v>1</v>
      </c>
      <c r="P281" s="98">
        <v>1</v>
      </c>
      <c r="Q281" s="98">
        <v>1</v>
      </c>
      <c r="R281" s="15">
        <f t="shared" si="120"/>
        <v>5</v>
      </c>
      <c r="S281" s="16">
        <v>144</v>
      </c>
      <c r="T281" s="17">
        <v>144</v>
      </c>
      <c r="U281" s="17">
        <v>144</v>
      </c>
      <c r="V281" s="17">
        <v>144</v>
      </c>
      <c r="W281" s="17">
        <v>144</v>
      </c>
      <c r="X281" s="15">
        <f t="shared" si="121"/>
        <v>720</v>
      </c>
      <c r="Y281" s="18">
        <f>S281*('Labour cost esc'!J$12-1)</f>
        <v>0.73408787655350238</v>
      </c>
      <c r="Z281" s="19">
        <f>T281*('Labour cost esc'!K$12-1)</f>
        <v>1.1025339711478992</v>
      </c>
      <c r="AA281" s="19">
        <f>U281*('Labour cost esc'!L$12-1)</f>
        <v>1.4719180101243943</v>
      </c>
      <c r="AB281" s="19">
        <f>V281*('Labour cost esc'!M$12-1)</f>
        <v>1.8422423811855033</v>
      </c>
      <c r="AC281" s="19">
        <f>W281*('Labour cost esc'!N$12-1)</f>
        <v>2.2135094781120159</v>
      </c>
      <c r="AD281" s="15">
        <f t="shared" si="122"/>
        <v>7.3642917171233151</v>
      </c>
      <c r="AE281" s="18">
        <f t="shared" si="123"/>
        <v>144.7340878765535</v>
      </c>
      <c r="AF281" s="19">
        <f t="shared" si="124"/>
        <v>145.10253397114789</v>
      </c>
      <c r="AG281" s="19">
        <f t="shared" si="125"/>
        <v>145.4719180101244</v>
      </c>
      <c r="AH281" s="19">
        <f t="shared" si="126"/>
        <v>145.84224238118551</v>
      </c>
      <c r="AI281" s="19">
        <f t="shared" si="127"/>
        <v>146.21350947811203</v>
      </c>
      <c r="AJ281" s="20">
        <f t="shared" si="128"/>
        <v>727.36429171712325</v>
      </c>
      <c r="AK281" s="98">
        <f t="shared" si="134"/>
        <v>0</v>
      </c>
      <c r="AL281" s="98">
        <f t="shared" si="135"/>
        <v>0</v>
      </c>
      <c r="AM281" s="98">
        <f t="shared" si="136"/>
        <v>0</v>
      </c>
      <c r="AN281" s="98">
        <f t="shared" si="137"/>
        <v>0</v>
      </c>
      <c r="AO281" s="98">
        <f t="shared" si="138"/>
        <v>0</v>
      </c>
      <c r="AP281" s="15">
        <f t="shared" si="129"/>
        <v>0</v>
      </c>
      <c r="AQ281" s="99">
        <v>0</v>
      </c>
      <c r="AR281" s="98">
        <v>0</v>
      </c>
      <c r="AS281" s="98">
        <v>0</v>
      </c>
      <c r="AT281" s="98">
        <v>0</v>
      </c>
      <c r="AU281" s="98">
        <v>0</v>
      </c>
      <c r="AV281" s="15">
        <f t="shared" si="130"/>
        <v>0</v>
      </c>
      <c r="AW281" s="16">
        <v>0</v>
      </c>
      <c r="AX281" s="17">
        <v>0</v>
      </c>
      <c r="AY281" s="17">
        <v>0</v>
      </c>
      <c r="AZ281" s="17">
        <v>0</v>
      </c>
      <c r="BA281" s="17">
        <v>0</v>
      </c>
      <c r="BB281" s="15">
        <f t="shared" si="131"/>
        <v>0</v>
      </c>
      <c r="BC281" s="16">
        <v>0</v>
      </c>
      <c r="BD281" s="17">
        <v>0</v>
      </c>
      <c r="BE281" s="17">
        <v>0</v>
      </c>
      <c r="BF281" s="17">
        <v>0</v>
      </c>
      <c r="BG281" s="17">
        <v>0</v>
      </c>
      <c r="BH281" s="15">
        <f t="shared" si="132"/>
        <v>0</v>
      </c>
      <c r="BI281" s="16">
        <v>0</v>
      </c>
      <c r="BJ281" s="17">
        <v>0</v>
      </c>
      <c r="BK281" s="17">
        <v>0</v>
      </c>
      <c r="BL281" s="17">
        <v>0</v>
      </c>
      <c r="BM281" s="17">
        <v>0</v>
      </c>
      <c r="BN281" s="15">
        <f t="shared" si="133"/>
        <v>0</v>
      </c>
    </row>
    <row r="282" spans="1:66" x14ac:dyDescent="0.2">
      <c r="A282" s="14" t="s">
        <v>720</v>
      </c>
      <c r="B282" s="14" t="s">
        <v>1068</v>
      </c>
      <c r="C282" s="67" t="s">
        <v>148</v>
      </c>
      <c r="D282" s="14" t="s">
        <v>138</v>
      </c>
      <c r="E282" s="14" t="s">
        <v>91</v>
      </c>
      <c r="F282" s="14" t="s">
        <v>48</v>
      </c>
      <c r="G282" s="98">
        <f t="shared" si="114"/>
        <v>41.5</v>
      </c>
      <c r="H282" s="98">
        <f t="shared" si="115"/>
        <v>41.5</v>
      </c>
      <c r="I282" s="98">
        <f t="shared" si="116"/>
        <v>41.5</v>
      </c>
      <c r="J282" s="98">
        <f t="shared" si="117"/>
        <v>41.5</v>
      </c>
      <c r="K282" s="98">
        <f t="shared" si="118"/>
        <v>41.5</v>
      </c>
      <c r="L282" s="15">
        <f t="shared" si="119"/>
        <v>41.5</v>
      </c>
      <c r="M282" s="99">
        <v>6</v>
      </c>
      <c r="N282" s="98">
        <v>6</v>
      </c>
      <c r="O282" s="98">
        <v>6</v>
      </c>
      <c r="P282" s="98">
        <v>6</v>
      </c>
      <c r="Q282" s="98">
        <v>6</v>
      </c>
      <c r="R282" s="15">
        <f t="shared" si="120"/>
        <v>30</v>
      </c>
      <c r="S282" s="16">
        <v>249</v>
      </c>
      <c r="T282" s="17">
        <v>249</v>
      </c>
      <c r="U282" s="17">
        <v>249</v>
      </c>
      <c r="V282" s="17">
        <v>249</v>
      </c>
      <c r="W282" s="17">
        <v>249</v>
      </c>
      <c r="X282" s="15">
        <f t="shared" si="121"/>
        <v>1245</v>
      </c>
      <c r="Y282" s="18">
        <f>S282*('Labour cost esc'!J$12-1)</f>
        <v>1.2693602865404312</v>
      </c>
      <c r="Z282" s="19">
        <f>T282*('Labour cost esc'!K$12-1)</f>
        <v>1.9064649917765757</v>
      </c>
      <c r="AA282" s="19">
        <f>U282*('Labour cost esc'!L$12-1)</f>
        <v>2.545191559173432</v>
      </c>
      <c r="AB282" s="19">
        <f>V282*('Labour cost esc'!M$12-1)</f>
        <v>3.1855441174665993</v>
      </c>
      <c r="AC282" s="19">
        <f>W282*('Labour cost esc'!N$12-1)</f>
        <v>3.8275268059020275</v>
      </c>
      <c r="AD282" s="15">
        <f t="shared" si="122"/>
        <v>12.734087760859065</v>
      </c>
      <c r="AE282" s="18">
        <f t="shared" si="123"/>
        <v>250.26936028654043</v>
      </c>
      <c r="AF282" s="19">
        <f t="shared" si="124"/>
        <v>250.90646499177657</v>
      </c>
      <c r="AG282" s="19">
        <f t="shared" si="125"/>
        <v>251.54519155917342</v>
      </c>
      <c r="AH282" s="19">
        <f t="shared" si="126"/>
        <v>252.18554411746661</v>
      </c>
      <c r="AI282" s="19">
        <f t="shared" si="127"/>
        <v>252.82752680590204</v>
      </c>
      <c r="AJ282" s="20">
        <f t="shared" si="128"/>
        <v>1257.734087760859</v>
      </c>
      <c r="AK282" s="98">
        <f t="shared" si="134"/>
        <v>0</v>
      </c>
      <c r="AL282" s="98">
        <f t="shared" si="135"/>
        <v>0</v>
      </c>
      <c r="AM282" s="98">
        <f t="shared" si="136"/>
        <v>0</v>
      </c>
      <c r="AN282" s="98">
        <f t="shared" si="137"/>
        <v>0</v>
      </c>
      <c r="AO282" s="98">
        <f t="shared" si="138"/>
        <v>0</v>
      </c>
      <c r="AP282" s="15">
        <f t="shared" si="129"/>
        <v>0</v>
      </c>
      <c r="AQ282" s="99">
        <v>0</v>
      </c>
      <c r="AR282" s="98">
        <v>0</v>
      </c>
      <c r="AS282" s="98">
        <v>0</v>
      </c>
      <c r="AT282" s="98">
        <v>0</v>
      </c>
      <c r="AU282" s="98">
        <v>0</v>
      </c>
      <c r="AV282" s="15">
        <f t="shared" si="130"/>
        <v>0</v>
      </c>
      <c r="AW282" s="16">
        <v>0</v>
      </c>
      <c r="AX282" s="17">
        <v>0</v>
      </c>
      <c r="AY282" s="17">
        <v>0</v>
      </c>
      <c r="AZ282" s="17">
        <v>0</v>
      </c>
      <c r="BA282" s="17">
        <v>0</v>
      </c>
      <c r="BB282" s="15">
        <f t="shared" si="131"/>
        <v>0</v>
      </c>
      <c r="BC282" s="16">
        <v>0</v>
      </c>
      <c r="BD282" s="17">
        <v>0</v>
      </c>
      <c r="BE282" s="17">
        <v>0</v>
      </c>
      <c r="BF282" s="17">
        <v>0</v>
      </c>
      <c r="BG282" s="17">
        <v>0</v>
      </c>
      <c r="BH282" s="15">
        <f t="shared" si="132"/>
        <v>0</v>
      </c>
      <c r="BI282" s="16">
        <v>0</v>
      </c>
      <c r="BJ282" s="17">
        <v>0</v>
      </c>
      <c r="BK282" s="17">
        <v>0</v>
      </c>
      <c r="BL282" s="17">
        <v>0</v>
      </c>
      <c r="BM282" s="17">
        <v>0</v>
      </c>
      <c r="BN282" s="15">
        <f t="shared" si="133"/>
        <v>0</v>
      </c>
    </row>
    <row r="283" spans="1:66" x14ac:dyDescent="0.2">
      <c r="A283" s="14" t="s">
        <v>721</v>
      </c>
      <c r="B283" s="14" t="s">
        <v>1068</v>
      </c>
      <c r="C283" s="67" t="s">
        <v>722</v>
      </c>
      <c r="D283" s="14" t="s">
        <v>138</v>
      </c>
      <c r="E283" s="14" t="s">
        <v>34</v>
      </c>
      <c r="F283" s="14" t="s">
        <v>32</v>
      </c>
      <c r="G283" s="98">
        <f t="shared" si="114"/>
        <v>0</v>
      </c>
      <c r="H283" s="98">
        <f t="shared" si="115"/>
        <v>0</v>
      </c>
      <c r="I283" s="98">
        <f t="shared" si="116"/>
        <v>0</v>
      </c>
      <c r="J283" s="98">
        <f t="shared" si="117"/>
        <v>0</v>
      </c>
      <c r="K283" s="98">
        <f t="shared" si="118"/>
        <v>0</v>
      </c>
      <c r="L283" s="15">
        <f t="shared" si="119"/>
        <v>0</v>
      </c>
      <c r="M283" s="99">
        <v>0</v>
      </c>
      <c r="N283" s="98">
        <v>0</v>
      </c>
      <c r="O283" s="98">
        <v>0</v>
      </c>
      <c r="P283" s="98">
        <v>0</v>
      </c>
      <c r="Q283" s="98">
        <v>0</v>
      </c>
      <c r="R283" s="15">
        <f t="shared" si="120"/>
        <v>0</v>
      </c>
      <c r="S283" s="16">
        <v>0</v>
      </c>
      <c r="T283" s="17">
        <v>0</v>
      </c>
      <c r="U283" s="17">
        <v>0</v>
      </c>
      <c r="V283" s="17">
        <v>0</v>
      </c>
      <c r="W283" s="17">
        <v>0</v>
      </c>
      <c r="X283" s="15">
        <f t="shared" si="121"/>
        <v>0</v>
      </c>
      <c r="Y283" s="18">
        <f>S283*('Labour cost esc'!J$12-1)</f>
        <v>0</v>
      </c>
      <c r="Z283" s="19">
        <f>T283*('Labour cost esc'!K$12-1)</f>
        <v>0</v>
      </c>
      <c r="AA283" s="19">
        <f>U283*('Labour cost esc'!L$12-1)</f>
        <v>0</v>
      </c>
      <c r="AB283" s="19">
        <f>V283*('Labour cost esc'!M$12-1)</f>
        <v>0</v>
      </c>
      <c r="AC283" s="19">
        <f>W283*('Labour cost esc'!N$12-1)</f>
        <v>0</v>
      </c>
      <c r="AD283" s="15">
        <f t="shared" si="122"/>
        <v>0</v>
      </c>
      <c r="AE283" s="18">
        <f t="shared" si="123"/>
        <v>0</v>
      </c>
      <c r="AF283" s="19">
        <f t="shared" si="124"/>
        <v>0</v>
      </c>
      <c r="AG283" s="19">
        <f t="shared" si="125"/>
        <v>0</v>
      </c>
      <c r="AH283" s="19">
        <f t="shared" si="126"/>
        <v>0</v>
      </c>
      <c r="AI283" s="19">
        <f t="shared" si="127"/>
        <v>0</v>
      </c>
      <c r="AJ283" s="20">
        <f t="shared" si="128"/>
        <v>0</v>
      </c>
      <c r="AK283" s="98">
        <f t="shared" si="134"/>
        <v>0</v>
      </c>
      <c r="AL283" s="98">
        <f t="shared" si="135"/>
        <v>0</v>
      </c>
      <c r="AM283" s="98">
        <f t="shared" si="136"/>
        <v>0</v>
      </c>
      <c r="AN283" s="98">
        <f t="shared" si="137"/>
        <v>0</v>
      </c>
      <c r="AO283" s="98">
        <f t="shared" si="138"/>
        <v>0</v>
      </c>
      <c r="AP283" s="15">
        <f t="shared" si="129"/>
        <v>0</v>
      </c>
      <c r="AQ283" s="99">
        <v>0</v>
      </c>
      <c r="AR283" s="98">
        <v>0</v>
      </c>
      <c r="AS283" s="98">
        <v>0</v>
      </c>
      <c r="AT283" s="98">
        <v>0</v>
      </c>
      <c r="AU283" s="98">
        <v>0</v>
      </c>
      <c r="AV283" s="15">
        <f t="shared" si="130"/>
        <v>0</v>
      </c>
      <c r="AW283" s="16">
        <v>30.519978798450129</v>
      </c>
      <c r="AX283" s="17">
        <v>0</v>
      </c>
      <c r="AY283" s="17">
        <v>0</v>
      </c>
      <c r="AZ283" s="17">
        <v>0</v>
      </c>
      <c r="BA283" s="17">
        <v>0</v>
      </c>
      <c r="BB283" s="15">
        <f t="shared" si="131"/>
        <v>30.519978798450129</v>
      </c>
      <c r="BC283" s="16">
        <v>0</v>
      </c>
      <c r="BD283" s="17">
        <v>0</v>
      </c>
      <c r="BE283" s="17">
        <v>0</v>
      </c>
      <c r="BF283" s="17">
        <v>0</v>
      </c>
      <c r="BG283" s="17">
        <v>0</v>
      </c>
      <c r="BH283" s="15">
        <f t="shared" si="132"/>
        <v>0</v>
      </c>
      <c r="BI283" s="16">
        <v>0</v>
      </c>
      <c r="BJ283" s="17">
        <v>0</v>
      </c>
      <c r="BK283" s="17">
        <v>0</v>
      </c>
      <c r="BL283" s="17">
        <v>0</v>
      </c>
      <c r="BM283" s="17">
        <v>0</v>
      </c>
      <c r="BN283" s="15">
        <f t="shared" si="133"/>
        <v>0</v>
      </c>
    </row>
    <row r="284" spans="1:66" x14ac:dyDescent="0.2">
      <c r="A284" s="14" t="s">
        <v>723</v>
      </c>
      <c r="B284" s="14" t="s">
        <v>1068</v>
      </c>
      <c r="C284" s="67" t="s">
        <v>724</v>
      </c>
      <c r="D284" s="14" t="s">
        <v>138</v>
      </c>
      <c r="E284" s="14" t="s">
        <v>34</v>
      </c>
      <c r="F284" s="14" t="s">
        <v>32</v>
      </c>
      <c r="G284" s="98">
        <f t="shared" si="114"/>
        <v>0</v>
      </c>
      <c r="H284" s="98">
        <f t="shared" si="115"/>
        <v>0</v>
      </c>
      <c r="I284" s="98">
        <f t="shared" si="116"/>
        <v>0</v>
      </c>
      <c r="J284" s="98">
        <f t="shared" si="117"/>
        <v>0</v>
      </c>
      <c r="K284" s="98">
        <f t="shared" si="118"/>
        <v>0</v>
      </c>
      <c r="L284" s="15">
        <f t="shared" si="119"/>
        <v>0</v>
      </c>
      <c r="M284" s="99">
        <v>0</v>
      </c>
      <c r="N284" s="98">
        <v>0</v>
      </c>
      <c r="O284" s="98">
        <v>0</v>
      </c>
      <c r="P284" s="98">
        <v>0</v>
      </c>
      <c r="Q284" s="98">
        <v>0</v>
      </c>
      <c r="R284" s="15">
        <f t="shared" si="120"/>
        <v>0</v>
      </c>
      <c r="S284" s="16">
        <v>0</v>
      </c>
      <c r="T284" s="17">
        <v>0</v>
      </c>
      <c r="U284" s="17">
        <v>0</v>
      </c>
      <c r="V284" s="17">
        <v>0</v>
      </c>
      <c r="W284" s="17">
        <v>0</v>
      </c>
      <c r="X284" s="15">
        <f t="shared" si="121"/>
        <v>0</v>
      </c>
      <c r="Y284" s="18">
        <f>S284*('Labour cost esc'!J$12-1)</f>
        <v>0</v>
      </c>
      <c r="Z284" s="19">
        <f>T284*('Labour cost esc'!K$12-1)</f>
        <v>0</v>
      </c>
      <c r="AA284" s="19">
        <f>U284*('Labour cost esc'!L$12-1)</f>
        <v>0</v>
      </c>
      <c r="AB284" s="19">
        <f>V284*('Labour cost esc'!M$12-1)</f>
        <v>0</v>
      </c>
      <c r="AC284" s="19">
        <f>W284*('Labour cost esc'!N$12-1)</f>
        <v>0</v>
      </c>
      <c r="AD284" s="15">
        <f t="shared" si="122"/>
        <v>0</v>
      </c>
      <c r="AE284" s="18">
        <f t="shared" si="123"/>
        <v>0</v>
      </c>
      <c r="AF284" s="19">
        <f t="shared" si="124"/>
        <v>0</v>
      </c>
      <c r="AG284" s="19">
        <f t="shared" si="125"/>
        <v>0</v>
      </c>
      <c r="AH284" s="19">
        <f t="shared" si="126"/>
        <v>0</v>
      </c>
      <c r="AI284" s="19">
        <f t="shared" si="127"/>
        <v>0</v>
      </c>
      <c r="AJ284" s="20">
        <f t="shared" si="128"/>
        <v>0</v>
      </c>
      <c r="AK284" s="98">
        <f t="shared" si="134"/>
        <v>0</v>
      </c>
      <c r="AL284" s="98">
        <f t="shared" si="135"/>
        <v>0</v>
      </c>
      <c r="AM284" s="98">
        <f t="shared" si="136"/>
        <v>0</v>
      </c>
      <c r="AN284" s="98">
        <f t="shared" si="137"/>
        <v>0</v>
      </c>
      <c r="AO284" s="98">
        <f t="shared" si="138"/>
        <v>0</v>
      </c>
      <c r="AP284" s="15">
        <f t="shared" si="129"/>
        <v>0</v>
      </c>
      <c r="AQ284" s="99">
        <v>0</v>
      </c>
      <c r="AR284" s="98">
        <v>0</v>
      </c>
      <c r="AS284" s="98">
        <v>0</v>
      </c>
      <c r="AT284" s="98">
        <v>0</v>
      </c>
      <c r="AU284" s="98">
        <v>0</v>
      </c>
      <c r="AV284" s="15">
        <f t="shared" si="130"/>
        <v>0</v>
      </c>
      <c r="AW284" s="16">
        <v>0</v>
      </c>
      <c r="AX284" s="17">
        <v>0</v>
      </c>
      <c r="AY284" s="17">
        <v>0</v>
      </c>
      <c r="AZ284" s="17">
        <v>561.46205000000009</v>
      </c>
      <c r="BA284" s="17">
        <v>0</v>
      </c>
      <c r="BB284" s="15">
        <f t="shared" si="131"/>
        <v>561.46205000000009</v>
      </c>
      <c r="BC284" s="16">
        <v>0</v>
      </c>
      <c r="BD284" s="17">
        <v>0</v>
      </c>
      <c r="BE284" s="17">
        <v>0</v>
      </c>
      <c r="BF284" s="17">
        <v>0</v>
      </c>
      <c r="BG284" s="17">
        <v>0</v>
      </c>
      <c r="BH284" s="15">
        <f t="shared" si="132"/>
        <v>0</v>
      </c>
      <c r="BI284" s="16">
        <v>0</v>
      </c>
      <c r="BJ284" s="17">
        <v>0</v>
      </c>
      <c r="BK284" s="17">
        <v>0</v>
      </c>
      <c r="BL284" s="17">
        <v>0</v>
      </c>
      <c r="BM284" s="17">
        <v>0</v>
      </c>
      <c r="BN284" s="15">
        <f t="shared" si="133"/>
        <v>0</v>
      </c>
    </row>
    <row r="285" spans="1:66" x14ac:dyDescent="0.2">
      <c r="A285" s="14" t="s">
        <v>720</v>
      </c>
      <c r="B285" s="14" t="s">
        <v>1068</v>
      </c>
      <c r="C285" s="67" t="s">
        <v>149</v>
      </c>
      <c r="D285" s="14" t="s">
        <v>138</v>
      </c>
      <c r="E285" s="14" t="s">
        <v>91</v>
      </c>
      <c r="F285" s="14" t="s">
        <v>48</v>
      </c>
      <c r="G285" s="98">
        <f t="shared" si="114"/>
        <v>0</v>
      </c>
      <c r="H285" s="98">
        <f t="shared" si="115"/>
        <v>0</v>
      </c>
      <c r="I285" s="98">
        <f t="shared" si="116"/>
        <v>0</v>
      </c>
      <c r="J285" s="98">
        <f t="shared" si="117"/>
        <v>0</v>
      </c>
      <c r="K285" s="98">
        <f t="shared" si="118"/>
        <v>0</v>
      </c>
      <c r="L285" s="15">
        <f t="shared" si="119"/>
        <v>0</v>
      </c>
      <c r="M285" s="99">
        <v>0</v>
      </c>
      <c r="N285" s="98">
        <v>0</v>
      </c>
      <c r="O285" s="98">
        <v>0</v>
      </c>
      <c r="P285" s="98">
        <v>0</v>
      </c>
      <c r="Q285" s="98">
        <v>0</v>
      </c>
      <c r="R285" s="15">
        <f t="shared" si="120"/>
        <v>0</v>
      </c>
      <c r="S285" s="16"/>
      <c r="T285" s="17"/>
      <c r="U285" s="17"/>
      <c r="V285" s="17"/>
      <c r="W285" s="17"/>
      <c r="X285" s="15">
        <f t="shared" si="121"/>
        <v>0</v>
      </c>
      <c r="Y285" s="18">
        <f>S285*('Labour cost esc'!J$12-1)</f>
        <v>0</v>
      </c>
      <c r="Z285" s="19">
        <f>T285*('Labour cost esc'!K$12-1)</f>
        <v>0</v>
      </c>
      <c r="AA285" s="19">
        <f>U285*('Labour cost esc'!L$12-1)</f>
        <v>0</v>
      </c>
      <c r="AB285" s="19">
        <f>V285*('Labour cost esc'!M$12-1)</f>
        <v>0</v>
      </c>
      <c r="AC285" s="19">
        <f>W285*('Labour cost esc'!N$12-1)</f>
        <v>0</v>
      </c>
      <c r="AD285" s="15">
        <f t="shared" si="122"/>
        <v>0</v>
      </c>
      <c r="AE285" s="18">
        <f t="shared" si="123"/>
        <v>0</v>
      </c>
      <c r="AF285" s="19">
        <f t="shared" si="124"/>
        <v>0</v>
      </c>
      <c r="AG285" s="19">
        <f t="shared" si="125"/>
        <v>0</v>
      </c>
      <c r="AH285" s="19">
        <f t="shared" si="126"/>
        <v>0</v>
      </c>
      <c r="AI285" s="19">
        <f t="shared" si="127"/>
        <v>0</v>
      </c>
      <c r="AJ285" s="20">
        <f t="shared" si="128"/>
        <v>0</v>
      </c>
      <c r="AK285" s="98">
        <f t="shared" si="134"/>
        <v>0</v>
      </c>
      <c r="AL285" s="98">
        <f t="shared" si="135"/>
        <v>0</v>
      </c>
      <c r="AM285" s="98">
        <f t="shared" si="136"/>
        <v>0</v>
      </c>
      <c r="AN285" s="98">
        <f t="shared" si="137"/>
        <v>0</v>
      </c>
      <c r="AO285" s="98">
        <f t="shared" si="138"/>
        <v>0</v>
      </c>
      <c r="AP285" s="15">
        <f t="shared" si="129"/>
        <v>0</v>
      </c>
      <c r="AQ285" s="99">
        <v>0</v>
      </c>
      <c r="AR285" s="98">
        <v>0</v>
      </c>
      <c r="AS285" s="98">
        <v>0</v>
      </c>
      <c r="AT285" s="98">
        <v>0</v>
      </c>
      <c r="AU285" s="98">
        <v>0</v>
      </c>
      <c r="AV285" s="15">
        <f t="shared" si="130"/>
        <v>0</v>
      </c>
      <c r="AW285" s="16"/>
      <c r="AX285" s="17"/>
      <c r="AY285" s="17"/>
      <c r="AZ285" s="17"/>
      <c r="BA285" s="17"/>
      <c r="BB285" s="15">
        <f t="shared" si="131"/>
        <v>0</v>
      </c>
      <c r="BC285" s="16"/>
      <c r="BD285" s="17"/>
      <c r="BE285" s="17"/>
      <c r="BF285" s="17"/>
      <c r="BG285" s="17"/>
      <c r="BH285" s="15">
        <f t="shared" si="132"/>
        <v>0</v>
      </c>
      <c r="BI285" s="16"/>
      <c r="BJ285" s="17"/>
      <c r="BK285" s="17"/>
      <c r="BL285" s="17"/>
      <c r="BM285" s="17"/>
      <c r="BN285" s="15">
        <f t="shared" si="133"/>
        <v>0</v>
      </c>
    </row>
    <row r="286" spans="1:66" x14ac:dyDescent="0.2">
      <c r="A286" s="14" t="s">
        <v>725</v>
      </c>
      <c r="B286" s="14" t="s">
        <v>1068</v>
      </c>
      <c r="C286" s="67" t="s">
        <v>726</v>
      </c>
      <c r="D286" s="14" t="s">
        <v>151</v>
      </c>
      <c r="E286" s="14" t="s">
        <v>31</v>
      </c>
      <c r="F286" s="14" t="s">
        <v>152</v>
      </c>
      <c r="G286" s="98">
        <f t="shared" si="114"/>
        <v>0</v>
      </c>
      <c r="H286" s="98">
        <f t="shared" si="115"/>
        <v>0</v>
      </c>
      <c r="I286" s="98">
        <f t="shared" si="116"/>
        <v>0</v>
      </c>
      <c r="J286" s="98">
        <f t="shared" si="117"/>
        <v>0</v>
      </c>
      <c r="K286" s="98">
        <f t="shared" si="118"/>
        <v>0</v>
      </c>
      <c r="L286" s="15">
        <f t="shared" si="119"/>
        <v>0</v>
      </c>
      <c r="M286" s="99">
        <v>0</v>
      </c>
      <c r="N286" s="98">
        <v>0</v>
      </c>
      <c r="O286" s="98">
        <v>0</v>
      </c>
      <c r="P286" s="98">
        <v>0</v>
      </c>
      <c r="Q286" s="98">
        <v>0</v>
      </c>
      <c r="R286" s="15">
        <f t="shared" si="120"/>
        <v>0</v>
      </c>
      <c r="S286" s="16">
        <v>0</v>
      </c>
      <c r="T286" s="17">
        <v>0</v>
      </c>
      <c r="U286" s="17">
        <v>0</v>
      </c>
      <c r="V286" s="17">
        <v>0</v>
      </c>
      <c r="W286" s="17">
        <v>0</v>
      </c>
      <c r="X286" s="15">
        <f t="shared" si="121"/>
        <v>0</v>
      </c>
      <c r="Y286" s="18">
        <f>S286*('Labour cost esc'!J$12-1)</f>
        <v>0</v>
      </c>
      <c r="Z286" s="19">
        <f>T286*('Labour cost esc'!K$12-1)</f>
        <v>0</v>
      </c>
      <c r="AA286" s="19">
        <f>U286*('Labour cost esc'!L$12-1)</f>
        <v>0</v>
      </c>
      <c r="AB286" s="19">
        <f>V286*('Labour cost esc'!M$12-1)</f>
        <v>0</v>
      </c>
      <c r="AC286" s="19">
        <f>W286*('Labour cost esc'!N$12-1)</f>
        <v>0</v>
      </c>
      <c r="AD286" s="15">
        <f t="shared" si="122"/>
        <v>0</v>
      </c>
      <c r="AE286" s="18">
        <f t="shared" si="123"/>
        <v>0</v>
      </c>
      <c r="AF286" s="19">
        <f t="shared" si="124"/>
        <v>0</v>
      </c>
      <c r="AG286" s="19">
        <f t="shared" si="125"/>
        <v>0</v>
      </c>
      <c r="AH286" s="19">
        <f t="shared" si="126"/>
        <v>0</v>
      </c>
      <c r="AI286" s="19">
        <f t="shared" si="127"/>
        <v>0</v>
      </c>
      <c r="AJ286" s="20">
        <f t="shared" si="128"/>
        <v>0</v>
      </c>
      <c r="AK286" s="98">
        <f t="shared" si="134"/>
        <v>0</v>
      </c>
      <c r="AL286" s="98">
        <f t="shared" si="135"/>
        <v>0</v>
      </c>
      <c r="AM286" s="98">
        <f t="shared" si="136"/>
        <v>0</v>
      </c>
      <c r="AN286" s="98">
        <f t="shared" si="137"/>
        <v>0</v>
      </c>
      <c r="AO286" s="98">
        <f t="shared" si="138"/>
        <v>0</v>
      </c>
      <c r="AP286" s="15">
        <f t="shared" si="129"/>
        <v>0</v>
      </c>
      <c r="AQ286" s="99">
        <v>0</v>
      </c>
      <c r="AR286" s="98">
        <v>0</v>
      </c>
      <c r="AS286" s="98">
        <v>0</v>
      </c>
      <c r="AT286" s="98">
        <v>0</v>
      </c>
      <c r="AU286" s="98">
        <v>0</v>
      </c>
      <c r="AV286" s="15">
        <f t="shared" si="130"/>
        <v>0</v>
      </c>
      <c r="AW286" s="16">
        <v>0</v>
      </c>
      <c r="AX286" s="17">
        <v>0</v>
      </c>
      <c r="AY286" s="17">
        <v>0</v>
      </c>
      <c r="AZ286" s="17">
        <v>0</v>
      </c>
      <c r="BA286" s="17">
        <v>0</v>
      </c>
      <c r="BB286" s="15">
        <f t="shared" si="131"/>
        <v>0</v>
      </c>
      <c r="BC286" s="16">
        <v>0</v>
      </c>
      <c r="BD286" s="17">
        <v>0</v>
      </c>
      <c r="BE286" s="17">
        <v>0</v>
      </c>
      <c r="BF286" s="17">
        <v>0</v>
      </c>
      <c r="BG286" s="17">
        <v>0</v>
      </c>
      <c r="BH286" s="15">
        <f t="shared" si="132"/>
        <v>0</v>
      </c>
      <c r="BI286" s="16">
        <v>-1.0929894054545453</v>
      </c>
      <c r="BJ286" s="17">
        <v>0</v>
      </c>
      <c r="BK286" s="17">
        <v>0</v>
      </c>
      <c r="BL286" s="17">
        <v>0</v>
      </c>
      <c r="BM286" s="17">
        <v>0</v>
      </c>
      <c r="BN286" s="15">
        <f t="shared" si="133"/>
        <v>-1.0929894054545453</v>
      </c>
    </row>
    <row r="287" spans="1:66" x14ac:dyDescent="0.2">
      <c r="A287" s="14" t="s">
        <v>727</v>
      </c>
      <c r="B287" s="14" t="s">
        <v>1068</v>
      </c>
      <c r="C287" s="67" t="s">
        <v>728</v>
      </c>
      <c r="D287" s="14" t="s">
        <v>151</v>
      </c>
      <c r="E287" s="14" t="s">
        <v>31</v>
      </c>
      <c r="F287" s="14" t="s">
        <v>629</v>
      </c>
      <c r="G287" s="98">
        <f t="shared" si="114"/>
        <v>0</v>
      </c>
      <c r="H287" s="98">
        <f t="shared" si="115"/>
        <v>0</v>
      </c>
      <c r="I287" s="98">
        <f t="shared" si="116"/>
        <v>0</v>
      </c>
      <c r="J287" s="98">
        <f t="shared" si="117"/>
        <v>0</v>
      </c>
      <c r="K287" s="98">
        <f t="shared" si="118"/>
        <v>0</v>
      </c>
      <c r="L287" s="15">
        <f t="shared" si="119"/>
        <v>0</v>
      </c>
      <c r="M287" s="99">
        <v>0</v>
      </c>
      <c r="N287" s="98">
        <v>0</v>
      </c>
      <c r="O287" s="98">
        <v>0</v>
      </c>
      <c r="P287" s="98">
        <v>0</v>
      </c>
      <c r="Q287" s="98">
        <v>0</v>
      </c>
      <c r="R287" s="15">
        <f t="shared" si="120"/>
        <v>0</v>
      </c>
      <c r="S287" s="16">
        <v>0</v>
      </c>
      <c r="T287" s="17">
        <v>0</v>
      </c>
      <c r="U287" s="17">
        <v>0</v>
      </c>
      <c r="V287" s="17">
        <v>0</v>
      </c>
      <c r="W287" s="17">
        <v>0</v>
      </c>
      <c r="X287" s="15">
        <f t="shared" si="121"/>
        <v>0</v>
      </c>
      <c r="Y287" s="18">
        <f>S287*('Labour cost esc'!J$12-1)</f>
        <v>0</v>
      </c>
      <c r="Z287" s="19">
        <f>T287*('Labour cost esc'!K$12-1)</f>
        <v>0</v>
      </c>
      <c r="AA287" s="19">
        <f>U287*('Labour cost esc'!L$12-1)</f>
        <v>0</v>
      </c>
      <c r="AB287" s="19">
        <f>V287*('Labour cost esc'!M$12-1)</f>
        <v>0</v>
      </c>
      <c r="AC287" s="19">
        <f>W287*('Labour cost esc'!N$12-1)</f>
        <v>0</v>
      </c>
      <c r="AD287" s="15">
        <f t="shared" si="122"/>
        <v>0</v>
      </c>
      <c r="AE287" s="18">
        <f t="shared" si="123"/>
        <v>0</v>
      </c>
      <c r="AF287" s="19">
        <f t="shared" si="124"/>
        <v>0</v>
      </c>
      <c r="AG287" s="19">
        <f t="shared" si="125"/>
        <v>0</v>
      </c>
      <c r="AH287" s="19">
        <f t="shared" si="126"/>
        <v>0</v>
      </c>
      <c r="AI287" s="19">
        <f t="shared" si="127"/>
        <v>0</v>
      </c>
      <c r="AJ287" s="20">
        <f t="shared" si="128"/>
        <v>0</v>
      </c>
      <c r="AK287" s="98">
        <f t="shared" si="134"/>
        <v>0</v>
      </c>
      <c r="AL287" s="98">
        <f t="shared" si="135"/>
        <v>0</v>
      </c>
      <c r="AM287" s="98">
        <f t="shared" si="136"/>
        <v>0</v>
      </c>
      <c r="AN287" s="98">
        <f t="shared" si="137"/>
        <v>0</v>
      </c>
      <c r="AO287" s="98">
        <f t="shared" si="138"/>
        <v>0</v>
      </c>
      <c r="AP287" s="15">
        <f t="shared" si="129"/>
        <v>0</v>
      </c>
      <c r="AQ287" s="99">
        <v>0</v>
      </c>
      <c r="AR287" s="98">
        <v>0</v>
      </c>
      <c r="AS287" s="98">
        <v>0</v>
      </c>
      <c r="AT287" s="98">
        <v>0</v>
      </c>
      <c r="AU287" s="98">
        <v>0</v>
      </c>
      <c r="AV287" s="15">
        <f t="shared" si="130"/>
        <v>0</v>
      </c>
      <c r="AW287" s="16">
        <v>0</v>
      </c>
      <c r="AX287" s="17">
        <v>0</v>
      </c>
      <c r="AY287" s="17">
        <v>0</v>
      </c>
      <c r="AZ287" s="17">
        <v>0</v>
      </c>
      <c r="BA287" s="17">
        <v>0</v>
      </c>
      <c r="BB287" s="15">
        <f t="shared" si="131"/>
        <v>0</v>
      </c>
      <c r="BC287" s="16">
        <v>0</v>
      </c>
      <c r="BD287" s="17">
        <v>0</v>
      </c>
      <c r="BE287" s="17">
        <v>0</v>
      </c>
      <c r="BF287" s="17">
        <v>0</v>
      </c>
      <c r="BG287" s="17">
        <v>0</v>
      </c>
      <c r="BH287" s="15">
        <f t="shared" si="132"/>
        <v>0</v>
      </c>
      <c r="BI287" s="16">
        <v>2.4530693694545458</v>
      </c>
      <c r="BJ287" s="17">
        <v>0</v>
      </c>
      <c r="BK287" s="17">
        <v>0</v>
      </c>
      <c r="BL287" s="17">
        <v>0</v>
      </c>
      <c r="BM287" s="17">
        <v>0</v>
      </c>
      <c r="BN287" s="15">
        <f t="shared" si="133"/>
        <v>2.4530693694545458</v>
      </c>
    </row>
    <row r="288" spans="1:66" x14ac:dyDescent="0.2">
      <c r="A288" s="14" t="s">
        <v>729</v>
      </c>
      <c r="B288" s="14" t="s">
        <v>1068</v>
      </c>
      <c r="C288" s="67" t="s">
        <v>150</v>
      </c>
      <c r="D288" s="14" t="s">
        <v>151</v>
      </c>
      <c r="E288" s="14" t="s">
        <v>31</v>
      </c>
      <c r="F288" s="14" t="s">
        <v>152</v>
      </c>
      <c r="G288" s="98">
        <f t="shared" si="114"/>
        <v>0</v>
      </c>
      <c r="H288" s="98">
        <f t="shared" si="115"/>
        <v>0</v>
      </c>
      <c r="I288" s="98">
        <f t="shared" si="116"/>
        <v>0</v>
      </c>
      <c r="J288" s="98">
        <f t="shared" si="117"/>
        <v>0</v>
      </c>
      <c r="K288" s="98">
        <f t="shared" si="118"/>
        <v>0</v>
      </c>
      <c r="L288" s="15">
        <f t="shared" si="119"/>
        <v>0</v>
      </c>
      <c r="M288" s="99">
        <v>0</v>
      </c>
      <c r="N288" s="98">
        <v>0</v>
      </c>
      <c r="O288" s="98">
        <v>0</v>
      </c>
      <c r="P288" s="98">
        <v>0</v>
      </c>
      <c r="Q288" s="98">
        <v>0</v>
      </c>
      <c r="R288" s="15">
        <f t="shared" si="120"/>
        <v>0</v>
      </c>
      <c r="S288" s="16">
        <v>114</v>
      </c>
      <c r="T288" s="17">
        <v>114</v>
      </c>
      <c r="U288" s="17">
        <v>114</v>
      </c>
      <c r="V288" s="17">
        <v>114</v>
      </c>
      <c r="W288" s="17">
        <v>114</v>
      </c>
      <c r="X288" s="15">
        <f t="shared" si="121"/>
        <v>570</v>
      </c>
      <c r="Y288" s="18">
        <f>S288*('Labour cost esc'!J$12-1)</f>
        <v>0.58115290227152272</v>
      </c>
      <c r="Z288" s="19">
        <f>T288*('Labour cost esc'!K$12-1)</f>
        <v>0.8728393938254202</v>
      </c>
      <c r="AA288" s="19">
        <f>U288*('Labour cost esc'!L$12-1)</f>
        <v>1.1652684246818121</v>
      </c>
      <c r="AB288" s="19">
        <f>V288*('Labour cost esc'!M$12-1)</f>
        <v>1.4584418851051901</v>
      </c>
      <c r="AC288" s="19">
        <f>W288*('Labour cost esc'!N$12-1)</f>
        <v>1.7523616701720126</v>
      </c>
      <c r="AD288" s="15">
        <f t="shared" si="122"/>
        <v>5.8300642760559578</v>
      </c>
      <c r="AE288" s="18">
        <f t="shared" si="123"/>
        <v>114.58115290227153</v>
      </c>
      <c r="AF288" s="19">
        <f t="shared" si="124"/>
        <v>114.87283939382542</v>
      </c>
      <c r="AG288" s="19">
        <f t="shared" si="125"/>
        <v>115.16526842468181</v>
      </c>
      <c r="AH288" s="19">
        <f t="shared" si="126"/>
        <v>115.45844188510519</v>
      </c>
      <c r="AI288" s="19">
        <f t="shared" si="127"/>
        <v>115.75236167017201</v>
      </c>
      <c r="AJ288" s="20">
        <f t="shared" si="128"/>
        <v>575.83006427605596</v>
      </c>
      <c r="AK288" s="98">
        <f t="shared" si="134"/>
        <v>0</v>
      </c>
      <c r="AL288" s="98">
        <f t="shared" si="135"/>
        <v>0</v>
      </c>
      <c r="AM288" s="98">
        <f t="shared" si="136"/>
        <v>0</v>
      </c>
      <c r="AN288" s="98">
        <f t="shared" si="137"/>
        <v>0</v>
      </c>
      <c r="AO288" s="98">
        <f t="shared" si="138"/>
        <v>0</v>
      </c>
      <c r="AP288" s="15">
        <f t="shared" si="129"/>
        <v>0</v>
      </c>
      <c r="AQ288" s="99">
        <v>0</v>
      </c>
      <c r="AR288" s="98">
        <v>0</v>
      </c>
      <c r="AS288" s="98">
        <v>0</v>
      </c>
      <c r="AT288" s="98">
        <v>0</v>
      </c>
      <c r="AU288" s="98">
        <v>0</v>
      </c>
      <c r="AV288" s="15">
        <f t="shared" si="130"/>
        <v>0</v>
      </c>
      <c r="AW288" s="16">
        <v>0</v>
      </c>
      <c r="AX288" s="17">
        <v>156.94065524724769</v>
      </c>
      <c r="AY288" s="17">
        <v>13.134256919999999</v>
      </c>
      <c r="AZ288" s="17">
        <v>82.882530000000003</v>
      </c>
      <c r="BA288" s="17">
        <v>112.8</v>
      </c>
      <c r="BB288" s="15">
        <f t="shared" si="131"/>
        <v>365.75744216724769</v>
      </c>
      <c r="BC288" s="16">
        <v>128.41602356710186</v>
      </c>
      <c r="BD288" s="17">
        <v>104.72825787910831</v>
      </c>
      <c r="BE288" s="17">
        <v>62.098427997385457</v>
      </c>
      <c r="BF288" s="17">
        <v>88.388039008780353</v>
      </c>
      <c r="BG288" s="17">
        <v>70.122749024011696</v>
      </c>
      <c r="BH288" s="15">
        <f t="shared" si="132"/>
        <v>453.75349747638768</v>
      </c>
      <c r="BI288" s="16">
        <v>40.424739979090916</v>
      </c>
      <c r="BJ288" s="17">
        <v>0</v>
      </c>
      <c r="BK288" s="17">
        <v>81.503036669184937</v>
      </c>
      <c r="BL288" s="17">
        <v>2.3493413339070566</v>
      </c>
      <c r="BM288" s="17">
        <v>0</v>
      </c>
      <c r="BN288" s="15">
        <f t="shared" si="133"/>
        <v>124.27711798218292</v>
      </c>
    </row>
    <row r="289" spans="1:66" x14ac:dyDescent="0.2">
      <c r="A289" s="14" t="s">
        <v>730</v>
      </c>
      <c r="B289" s="14" t="s">
        <v>1068</v>
      </c>
      <c r="C289" s="67" t="s">
        <v>731</v>
      </c>
      <c r="D289" s="14" t="s">
        <v>151</v>
      </c>
      <c r="E289" s="14" t="s">
        <v>31</v>
      </c>
      <c r="F289" s="14" t="s">
        <v>629</v>
      </c>
      <c r="G289" s="98">
        <f t="shared" si="114"/>
        <v>0</v>
      </c>
      <c r="H289" s="98">
        <f t="shared" si="115"/>
        <v>0</v>
      </c>
      <c r="I289" s="98">
        <f t="shared" si="116"/>
        <v>0</v>
      </c>
      <c r="J289" s="98">
        <f t="shared" si="117"/>
        <v>0</v>
      </c>
      <c r="K289" s="98">
        <f t="shared" si="118"/>
        <v>0</v>
      </c>
      <c r="L289" s="15">
        <f t="shared" si="119"/>
        <v>0</v>
      </c>
      <c r="M289" s="99">
        <v>0</v>
      </c>
      <c r="N289" s="98">
        <v>0</v>
      </c>
      <c r="O289" s="98">
        <v>0</v>
      </c>
      <c r="P289" s="98">
        <v>0</v>
      </c>
      <c r="Q289" s="98">
        <v>0</v>
      </c>
      <c r="R289" s="15">
        <f t="shared" si="120"/>
        <v>0</v>
      </c>
      <c r="S289" s="16">
        <v>0</v>
      </c>
      <c r="T289" s="17">
        <v>0</v>
      </c>
      <c r="U289" s="17">
        <v>0</v>
      </c>
      <c r="V289" s="17">
        <v>0</v>
      </c>
      <c r="W289" s="17">
        <v>0</v>
      </c>
      <c r="X289" s="15">
        <f t="shared" si="121"/>
        <v>0</v>
      </c>
      <c r="Y289" s="18">
        <f>S289*('Labour cost esc'!J$12-1)</f>
        <v>0</v>
      </c>
      <c r="Z289" s="19">
        <f>T289*('Labour cost esc'!K$12-1)</f>
        <v>0</v>
      </c>
      <c r="AA289" s="19">
        <f>U289*('Labour cost esc'!L$12-1)</f>
        <v>0</v>
      </c>
      <c r="AB289" s="19">
        <f>V289*('Labour cost esc'!M$12-1)</f>
        <v>0</v>
      </c>
      <c r="AC289" s="19">
        <f>W289*('Labour cost esc'!N$12-1)</f>
        <v>0</v>
      </c>
      <c r="AD289" s="15">
        <f t="shared" si="122"/>
        <v>0</v>
      </c>
      <c r="AE289" s="18">
        <f t="shared" si="123"/>
        <v>0</v>
      </c>
      <c r="AF289" s="19">
        <f t="shared" si="124"/>
        <v>0</v>
      </c>
      <c r="AG289" s="19">
        <f t="shared" si="125"/>
        <v>0</v>
      </c>
      <c r="AH289" s="19">
        <f t="shared" si="126"/>
        <v>0</v>
      </c>
      <c r="AI289" s="19">
        <f t="shared" si="127"/>
        <v>0</v>
      </c>
      <c r="AJ289" s="20">
        <f t="shared" si="128"/>
        <v>0</v>
      </c>
      <c r="AK289" s="98">
        <f t="shared" si="134"/>
        <v>0</v>
      </c>
      <c r="AL289" s="98">
        <f t="shared" si="135"/>
        <v>0</v>
      </c>
      <c r="AM289" s="98">
        <f t="shared" si="136"/>
        <v>0</v>
      </c>
      <c r="AN289" s="98">
        <f t="shared" si="137"/>
        <v>0</v>
      </c>
      <c r="AO289" s="98">
        <f t="shared" si="138"/>
        <v>0</v>
      </c>
      <c r="AP289" s="15">
        <f t="shared" si="129"/>
        <v>0</v>
      </c>
      <c r="AQ289" s="99">
        <v>0</v>
      </c>
      <c r="AR289" s="98">
        <v>0</v>
      </c>
      <c r="AS289" s="98">
        <v>0</v>
      </c>
      <c r="AT289" s="98">
        <v>0</v>
      </c>
      <c r="AU289" s="98">
        <v>0</v>
      </c>
      <c r="AV289" s="15">
        <f t="shared" si="130"/>
        <v>0</v>
      </c>
      <c r="AW289" s="16">
        <v>0</v>
      </c>
      <c r="AX289" s="17">
        <v>0</v>
      </c>
      <c r="AY289" s="17">
        <v>0</v>
      </c>
      <c r="AZ289" s="17">
        <v>0</v>
      </c>
      <c r="BA289" s="17">
        <v>0</v>
      </c>
      <c r="BB289" s="15">
        <f t="shared" si="131"/>
        <v>0</v>
      </c>
      <c r="BC289" s="16">
        <v>0</v>
      </c>
      <c r="BD289" s="17">
        <v>0</v>
      </c>
      <c r="BE289" s="17">
        <v>0</v>
      </c>
      <c r="BF289" s="17">
        <v>0</v>
      </c>
      <c r="BG289" s="17">
        <v>0</v>
      </c>
      <c r="BH289" s="15">
        <f t="shared" si="132"/>
        <v>0</v>
      </c>
      <c r="BI289" s="16">
        <v>7.9965821508545476</v>
      </c>
      <c r="BJ289" s="17">
        <v>18.279676812203395</v>
      </c>
      <c r="BK289" s="17">
        <v>13.782770397528484</v>
      </c>
      <c r="BL289" s="17">
        <v>19.824703542805505</v>
      </c>
      <c r="BM289" s="17">
        <v>-1.8171128125597267</v>
      </c>
      <c r="BN289" s="15">
        <f t="shared" si="133"/>
        <v>58.066620090832203</v>
      </c>
    </row>
    <row r="290" spans="1:66" x14ac:dyDescent="0.2">
      <c r="A290" s="14" t="s">
        <v>732</v>
      </c>
      <c r="B290" s="14" t="s">
        <v>1068</v>
      </c>
      <c r="C290" s="67" t="s">
        <v>153</v>
      </c>
      <c r="D290" s="14" t="s">
        <v>151</v>
      </c>
      <c r="E290" s="14" t="s">
        <v>31</v>
      </c>
      <c r="F290" s="14" t="s">
        <v>152</v>
      </c>
      <c r="G290" s="98">
        <f t="shared" si="114"/>
        <v>0</v>
      </c>
      <c r="H290" s="98">
        <f t="shared" si="115"/>
        <v>0</v>
      </c>
      <c r="I290" s="98">
        <f t="shared" si="116"/>
        <v>0</v>
      </c>
      <c r="J290" s="98">
        <f t="shared" si="117"/>
        <v>0</v>
      </c>
      <c r="K290" s="98">
        <f t="shared" si="118"/>
        <v>0</v>
      </c>
      <c r="L290" s="15">
        <f t="shared" si="119"/>
        <v>0</v>
      </c>
      <c r="M290" s="99">
        <v>0</v>
      </c>
      <c r="N290" s="98">
        <v>0</v>
      </c>
      <c r="O290" s="98">
        <v>0</v>
      </c>
      <c r="P290" s="98">
        <v>0</v>
      </c>
      <c r="Q290" s="98">
        <v>0</v>
      </c>
      <c r="R290" s="15">
        <f t="shared" si="120"/>
        <v>0</v>
      </c>
      <c r="S290" s="16">
        <v>316</v>
      </c>
      <c r="T290" s="17">
        <v>216</v>
      </c>
      <c r="U290" s="17">
        <v>216</v>
      </c>
      <c r="V290" s="17">
        <v>216</v>
      </c>
      <c r="W290" s="17">
        <v>216</v>
      </c>
      <c r="X290" s="15">
        <f t="shared" si="121"/>
        <v>1180</v>
      </c>
      <c r="Y290" s="18">
        <f>S290*('Labour cost esc'!J$12-1)</f>
        <v>1.6109150624368525</v>
      </c>
      <c r="Z290" s="19">
        <f>T290*('Labour cost esc'!K$12-1)</f>
        <v>1.6538009567218488</v>
      </c>
      <c r="AA290" s="19">
        <f>U290*('Labour cost esc'!L$12-1)</f>
        <v>2.2078770151865914</v>
      </c>
      <c r="AB290" s="19">
        <f>V290*('Labour cost esc'!M$12-1)</f>
        <v>2.763363571778255</v>
      </c>
      <c r="AC290" s="19">
        <f>W290*('Labour cost esc'!N$12-1)</f>
        <v>3.3202642171680239</v>
      </c>
      <c r="AD290" s="15">
        <f t="shared" si="122"/>
        <v>11.556220823291572</v>
      </c>
      <c r="AE290" s="18">
        <f t="shared" si="123"/>
        <v>317.61091506243685</v>
      </c>
      <c r="AF290" s="19">
        <f t="shared" si="124"/>
        <v>217.65380095672185</v>
      </c>
      <c r="AG290" s="19">
        <f t="shared" si="125"/>
        <v>218.2078770151866</v>
      </c>
      <c r="AH290" s="19">
        <f t="shared" si="126"/>
        <v>218.76336357177826</v>
      </c>
      <c r="AI290" s="19">
        <f t="shared" si="127"/>
        <v>219.32026421716802</v>
      </c>
      <c r="AJ290" s="20">
        <f t="shared" si="128"/>
        <v>1191.5562208232914</v>
      </c>
      <c r="AK290" s="98">
        <f t="shared" si="134"/>
        <v>0</v>
      </c>
      <c r="AL290" s="98">
        <f t="shared" si="135"/>
        <v>0</v>
      </c>
      <c r="AM290" s="98">
        <f t="shared" si="136"/>
        <v>0</v>
      </c>
      <c r="AN290" s="98">
        <f t="shared" si="137"/>
        <v>0</v>
      </c>
      <c r="AO290" s="98">
        <f t="shared" si="138"/>
        <v>0</v>
      </c>
      <c r="AP290" s="15">
        <f t="shared" si="129"/>
        <v>0</v>
      </c>
      <c r="AQ290" s="99">
        <v>0</v>
      </c>
      <c r="AR290" s="98">
        <v>0</v>
      </c>
      <c r="AS290" s="98">
        <v>0</v>
      </c>
      <c r="AT290" s="98">
        <v>0</v>
      </c>
      <c r="AU290" s="98">
        <v>0</v>
      </c>
      <c r="AV290" s="15">
        <f t="shared" si="130"/>
        <v>0</v>
      </c>
      <c r="AW290" s="16">
        <v>134.45767409668591</v>
      </c>
      <c r="AX290" s="17">
        <v>411.56220499844045</v>
      </c>
      <c r="AY290" s="17">
        <v>195.96790836000014</v>
      </c>
      <c r="AZ290" s="17">
        <v>226.46856999999991</v>
      </c>
      <c r="BA290" s="17">
        <v>85.918999999999997</v>
      </c>
      <c r="BB290" s="15">
        <f t="shared" si="131"/>
        <v>1054.3753574551265</v>
      </c>
      <c r="BC290" s="16">
        <v>299.97934370541196</v>
      </c>
      <c r="BD290" s="17">
        <v>512.41256698498751</v>
      </c>
      <c r="BE290" s="17">
        <v>183.75644649387425</v>
      </c>
      <c r="BF290" s="17">
        <v>118.05296939378528</v>
      </c>
      <c r="BG290" s="17">
        <v>104.96300476296274</v>
      </c>
      <c r="BH290" s="15">
        <f t="shared" si="132"/>
        <v>1219.1643313410218</v>
      </c>
      <c r="BI290" s="16">
        <v>103.76668771298183</v>
      </c>
      <c r="BJ290" s="17">
        <v>297.49765808745764</v>
      </c>
      <c r="BK290" s="17">
        <v>412.86248504739677</v>
      </c>
      <c r="BL290" s="17">
        <v>62.451693474320138</v>
      </c>
      <c r="BM290" s="17">
        <v>132.7105714527645</v>
      </c>
      <c r="BN290" s="15">
        <f t="shared" si="133"/>
        <v>1009.2890957749208</v>
      </c>
    </row>
    <row r="291" spans="1:66" x14ac:dyDescent="0.2">
      <c r="A291" s="14" t="s">
        <v>733</v>
      </c>
      <c r="B291" s="14" t="s">
        <v>1068</v>
      </c>
      <c r="C291" s="67" t="s">
        <v>734</v>
      </c>
      <c r="D291" s="14" t="s">
        <v>151</v>
      </c>
      <c r="E291" s="14" t="s">
        <v>31</v>
      </c>
      <c r="F291" s="14" t="s">
        <v>629</v>
      </c>
      <c r="G291" s="98">
        <f t="shared" si="114"/>
        <v>0</v>
      </c>
      <c r="H291" s="98">
        <f t="shared" si="115"/>
        <v>0</v>
      </c>
      <c r="I291" s="98">
        <f t="shared" si="116"/>
        <v>0</v>
      </c>
      <c r="J291" s="98">
        <f t="shared" si="117"/>
        <v>0</v>
      </c>
      <c r="K291" s="98">
        <f t="shared" si="118"/>
        <v>0</v>
      </c>
      <c r="L291" s="15">
        <f t="shared" si="119"/>
        <v>0</v>
      </c>
      <c r="M291" s="99">
        <v>0</v>
      </c>
      <c r="N291" s="98">
        <v>0</v>
      </c>
      <c r="O291" s="98">
        <v>0</v>
      </c>
      <c r="P291" s="98">
        <v>0</v>
      </c>
      <c r="Q291" s="98">
        <v>0</v>
      </c>
      <c r="R291" s="15">
        <f t="shared" si="120"/>
        <v>0</v>
      </c>
      <c r="S291" s="16">
        <v>0</v>
      </c>
      <c r="T291" s="17">
        <v>0</v>
      </c>
      <c r="U291" s="17">
        <v>0</v>
      </c>
      <c r="V291" s="17">
        <v>0</v>
      </c>
      <c r="W291" s="17">
        <v>0</v>
      </c>
      <c r="X291" s="15">
        <f t="shared" si="121"/>
        <v>0</v>
      </c>
      <c r="Y291" s="18">
        <f>S291*('Labour cost esc'!J$12-1)</f>
        <v>0</v>
      </c>
      <c r="Z291" s="19">
        <f>T291*('Labour cost esc'!K$12-1)</f>
        <v>0</v>
      </c>
      <c r="AA291" s="19">
        <f>U291*('Labour cost esc'!L$12-1)</f>
        <v>0</v>
      </c>
      <c r="AB291" s="19">
        <f>V291*('Labour cost esc'!M$12-1)</f>
        <v>0</v>
      </c>
      <c r="AC291" s="19">
        <f>W291*('Labour cost esc'!N$12-1)</f>
        <v>0</v>
      </c>
      <c r="AD291" s="15">
        <f t="shared" si="122"/>
        <v>0</v>
      </c>
      <c r="AE291" s="18">
        <f t="shared" si="123"/>
        <v>0</v>
      </c>
      <c r="AF291" s="19">
        <f t="shared" si="124"/>
        <v>0</v>
      </c>
      <c r="AG291" s="19">
        <f t="shared" si="125"/>
        <v>0</v>
      </c>
      <c r="AH291" s="19">
        <f t="shared" si="126"/>
        <v>0</v>
      </c>
      <c r="AI291" s="19">
        <f t="shared" si="127"/>
        <v>0</v>
      </c>
      <c r="AJ291" s="20">
        <f t="shared" si="128"/>
        <v>0</v>
      </c>
      <c r="AK291" s="98">
        <f t="shared" si="134"/>
        <v>0</v>
      </c>
      <c r="AL291" s="98">
        <f t="shared" si="135"/>
        <v>0</v>
      </c>
      <c r="AM291" s="98">
        <f t="shared" si="136"/>
        <v>0</v>
      </c>
      <c r="AN291" s="98">
        <f t="shared" si="137"/>
        <v>0</v>
      </c>
      <c r="AO291" s="98">
        <f t="shared" si="138"/>
        <v>0</v>
      </c>
      <c r="AP291" s="15">
        <f t="shared" si="129"/>
        <v>0</v>
      </c>
      <c r="AQ291" s="99">
        <v>0</v>
      </c>
      <c r="AR291" s="98">
        <v>0</v>
      </c>
      <c r="AS291" s="98">
        <v>0</v>
      </c>
      <c r="AT291" s="98">
        <v>0</v>
      </c>
      <c r="AU291" s="98">
        <v>0</v>
      </c>
      <c r="AV291" s="15">
        <f t="shared" si="130"/>
        <v>0</v>
      </c>
      <c r="AW291" s="16">
        <v>0</v>
      </c>
      <c r="AX291" s="17">
        <v>0</v>
      </c>
      <c r="AY291" s="17">
        <v>0</v>
      </c>
      <c r="AZ291" s="17">
        <v>0</v>
      </c>
      <c r="BA291" s="17">
        <v>0</v>
      </c>
      <c r="BB291" s="15">
        <f t="shared" si="131"/>
        <v>0</v>
      </c>
      <c r="BC291" s="16">
        <v>0</v>
      </c>
      <c r="BD291" s="17">
        <v>0</v>
      </c>
      <c r="BE291" s="17">
        <v>0</v>
      </c>
      <c r="BF291" s="17">
        <v>0</v>
      </c>
      <c r="BG291" s="17">
        <v>0</v>
      </c>
      <c r="BH291" s="15">
        <f t="shared" si="132"/>
        <v>0</v>
      </c>
      <c r="BI291" s="16">
        <v>1.2421488190909089</v>
      </c>
      <c r="BJ291" s="17">
        <v>0</v>
      </c>
      <c r="BK291" s="17">
        <v>0</v>
      </c>
      <c r="BL291" s="17">
        <v>0</v>
      </c>
      <c r="BM291" s="17">
        <v>0</v>
      </c>
      <c r="BN291" s="15">
        <f t="shared" si="133"/>
        <v>1.2421488190909089</v>
      </c>
    </row>
    <row r="292" spans="1:66" x14ac:dyDescent="0.2">
      <c r="A292" s="14" t="s">
        <v>735</v>
      </c>
      <c r="B292" s="14" t="s">
        <v>1068</v>
      </c>
      <c r="C292" s="67" t="s">
        <v>736</v>
      </c>
      <c r="D292" s="14" t="s">
        <v>151</v>
      </c>
      <c r="E292" s="14" t="s">
        <v>31</v>
      </c>
      <c r="F292" s="14" t="s">
        <v>40</v>
      </c>
      <c r="G292" s="98">
        <f t="shared" si="114"/>
        <v>0</v>
      </c>
      <c r="H292" s="98">
        <f t="shared" si="115"/>
        <v>0</v>
      </c>
      <c r="I292" s="98">
        <f t="shared" si="116"/>
        <v>0</v>
      </c>
      <c r="J292" s="98">
        <f t="shared" si="117"/>
        <v>0</v>
      </c>
      <c r="K292" s="98">
        <f t="shared" si="118"/>
        <v>0</v>
      </c>
      <c r="L292" s="15">
        <f t="shared" si="119"/>
        <v>0</v>
      </c>
      <c r="M292" s="99">
        <v>0</v>
      </c>
      <c r="N292" s="98">
        <v>0</v>
      </c>
      <c r="O292" s="98">
        <v>0</v>
      </c>
      <c r="P292" s="98">
        <v>0</v>
      </c>
      <c r="Q292" s="98">
        <v>0</v>
      </c>
      <c r="R292" s="15">
        <f t="shared" si="120"/>
        <v>0</v>
      </c>
      <c r="S292" s="16">
        <v>0</v>
      </c>
      <c r="T292" s="17">
        <v>0</v>
      </c>
      <c r="U292" s="17">
        <v>0</v>
      </c>
      <c r="V292" s="17">
        <v>0</v>
      </c>
      <c r="W292" s="17">
        <v>0</v>
      </c>
      <c r="X292" s="15">
        <f t="shared" si="121"/>
        <v>0</v>
      </c>
      <c r="Y292" s="18">
        <f>S292*('Labour cost esc'!J$12-1)</f>
        <v>0</v>
      </c>
      <c r="Z292" s="19">
        <f>T292*('Labour cost esc'!K$12-1)</f>
        <v>0</v>
      </c>
      <c r="AA292" s="19">
        <f>U292*('Labour cost esc'!L$12-1)</f>
        <v>0</v>
      </c>
      <c r="AB292" s="19">
        <f>V292*('Labour cost esc'!M$12-1)</f>
        <v>0</v>
      </c>
      <c r="AC292" s="19">
        <f>W292*('Labour cost esc'!N$12-1)</f>
        <v>0</v>
      </c>
      <c r="AD292" s="15">
        <f t="shared" si="122"/>
        <v>0</v>
      </c>
      <c r="AE292" s="18">
        <f t="shared" si="123"/>
        <v>0</v>
      </c>
      <c r="AF292" s="19">
        <f t="shared" si="124"/>
        <v>0</v>
      </c>
      <c r="AG292" s="19">
        <f t="shared" si="125"/>
        <v>0</v>
      </c>
      <c r="AH292" s="19">
        <f t="shared" si="126"/>
        <v>0</v>
      </c>
      <c r="AI292" s="19">
        <f t="shared" si="127"/>
        <v>0</v>
      </c>
      <c r="AJ292" s="20">
        <f t="shared" si="128"/>
        <v>0</v>
      </c>
      <c r="AK292" s="98">
        <f t="shared" si="134"/>
        <v>0</v>
      </c>
      <c r="AL292" s="98">
        <f t="shared" si="135"/>
        <v>0</v>
      </c>
      <c r="AM292" s="98">
        <f t="shared" si="136"/>
        <v>0</v>
      </c>
      <c r="AN292" s="98">
        <f t="shared" si="137"/>
        <v>0</v>
      </c>
      <c r="AO292" s="98">
        <f t="shared" si="138"/>
        <v>0</v>
      </c>
      <c r="AP292" s="15">
        <f t="shared" si="129"/>
        <v>0</v>
      </c>
      <c r="AQ292" s="99">
        <v>0</v>
      </c>
      <c r="AR292" s="98">
        <v>0</v>
      </c>
      <c r="AS292" s="98">
        <v>0</v>
      </c>
      <c r="AT292" s="98">
        <v>0</v>
      </c>
      <c r="AU292" s="98">
        <v>0</v>
      </c>
      <c r="AV292" s="15">
        <f t="shared" si="130"/>
        <v>0</v>
      </c>
      <c r="AW292" s="16">
        <v>0</v>
      </c>
      <c r="AX292" s="17">
        <v>0</v>
      </c>
      <c r="AY292" s="17">
        <v>0</v>
      </c>
      <c r="AZ292" s="17">
        <v>0</v>
      </c>
      <c r="BA292" s="17">
        <v>0</v>
      </c>
      <c r="BB292" s="15">
        <f t="shared" si="131"/>
        <v>0</v>
      </c>
      <c r="BC292" s="16">
        <v>0</v>
      </c>
      <c r="BD292" s="17">
        <v>0</v>
      </c>
      <c r="BE292" s="17">
        <v>0</v>
      </c>
      <c r="BF292" s="17">
        <v>0</v>
      </c>
      <c r="BG292" s="17">
        <v>0</v>
      </c>
      <c r="BH292" s="15">
        <f t="shared" si="132"/>
        <v>0</v>
      </c>
      <c r="BI292" s="16">
        <v>0</v>
      </c>
      <c r="BJ292" s="17">
        <v>26.908146457627119</v>
      </c>
      <c r="BK292" s="17">
        <v>3.891768168273444</v>
      </c>
      <c r="BL292" s="17">
        <v>0</v>
      </c>
      <c r="BM292" s="17">
        <v>0</v>
      </c>
      <c r="BN292" s="15">
        <f t="shared" si="133"/>
        <v>30.799914625900563</v>
      </c>
    </row>
    <row r="293" spans="1:66" x14ac:dyDescent="0.2">
      <c r="A293" s="14" t="s">
        <v>737</v>
      </c>
      <c r="B293" s="14" t="s">
        <v>1068</v>
      </c>
      <c r="C293" s="67" t="s">
        <v>738</v>
      </c>
      <c r="D293" s="14" t="s">
        <v>151</v>
      </c>
      <c r="E293" s="14" t="s">
        <v>31</v>
      </c>
      <c r="F293" s="14" t="s">
        <v>37</v>
      </c>
      <c r="G293" s="98">
        <f t="shared" si="114"/>
        <v>0</v>
      </c>
      <c r="H293" s="98">
        <f t="shared" si="115"/>
        <v>0</v>
      </c>
      <c r="I293" s="98">
        <f t="shared" si="116"/>
        <v>0</v>
      </c>
      <c r="J293" s="98">
        <f t="shared" si="117"/>
        <v>0</v>
      </c>
      <c r="K293" s="98">
        <f t="shared" si="118"/>
        <v>0</v>
      </c>
      <c r="L293" s="15">
        <f t="shared" si="119"/>
        <v>0</v>
      </c>
      <c r="M293" s="99">
        <v>0</v>
      </c>
      <c r="N293" s="98">
        <v>0</v>
      </c>
      <c r="O293" s="98">
        <v>0</v>
      </c>
      <c r="P293" s="98">
        <v>0</v>
      </c>
      <c r="Q293" s="98">
        <v>0</v>
      </c>
      <c r="R293" s="15">
        <f t="shared" si="120"/>
        <v>0</v>
      </c>
      <c r="S293" s="16">
        <v>0</v>
      </c>
      <c r="T293" s="17">
        <v>0</v>
      </c>
      <c r="U293" s="17">
        <v>0</v>
      </c>
      <c r="V293" s="17">
        <v>0</v>
      </c>
      <c r="W293" s="17">
        <v>0</v>
      </c>
      <c r="X293" s="15">
        <f t="shared" si="121"/>
        <v>0</v>
      </c>
      <c r="Y293" s="18">
        <f>S293*('Labour cost esc'!J$12-1)</f>
        <v>0</v>
      </c>
      <c r="Z293" s="19">
        <f>T293*('Labour cost esc'!K$12-1)</f>
        <v>0</v>
      </c>
      <c r="AA293" s="19">
        <f>U293*('Labour cost esc'!L$12-1)</f>
        <v>0</v>
      </c>
      <c r="AB293" s="19">
        <f>V293*('Labour cost esc'!M$12-1)</f>
        <v>0</v>
      </c>
      <c r="AC293" s="19">
        <f>W293*('Labour cost esc'!N$12-1)</f>
        <v>0</v>
      </c>
      <c r="AD293" s="15">
        <f t="shared" si="122"/>
        <v>0</v>
      </c>
      <c r="AE293" s="18">
        <f t="shared" si="123"/>
        <v>0</v>
      </c>
      <c r="AF293" s="19">
        <f t="shared" si="124"/>
        <v>0</v>
      </c>
      <c r="AG293" s="19">
        <f t="shared" si="125"/>
        <v>0</v>
      </c>
      <c r="AH293" s="19">
        <f t="shared" si="126"/>
        <v>0</v>
      </c>
      <c r="AI293" s="19">
        <f t="shared" si="127"/>
        <v>0</v>
      </c>
      <c r="AJ293" s="20">
        <f t="shared" si="128"/>
        <v>0</v>
      </c>
      <c r="AK293" s="98">
        <f t="shared" si="134"/>
        <v>0</v>
      </c>
      <c r="AL293" s="98">
        <f t="shared" si="135"/>
        <v>0</v>
      </c>
      <c r="AM293" s="98">
        <f t="shared" si="136"/>
        <v>0</v>
      </c>
      <c r="AN293" s="98">
        <f t="shared" si="137"/>
        <v>0</v>
      </c>
      <c r="AO293" s="98">
        <f t="shared" si="138"/>
        <v>0</v>
      </c>
      <c r="AP293" s="15">
        <f t="shared" si="129"/>
        <v>0</v>
      </c>
      <c r="AQ293" s="99">
        <v>0</v>
      </c>
      <c r="AR293" s="98">
        <v>0</v>
      </c>
      <c r="AS293" s="98">
        <v>0</v>
      </c>
      <c r="AT293" s="98">
        <v>0</v>
      </c>
      <c r="AU293" s="98">
        <v>0</v>
      </c>
      <c r="AV293" s="15">
        <f t="shared" si="130"/>
        <v>0</v>
      </c>
      <c r="AW293" s="16">
        <v>0</v>
      </c>
      <c r="AX293" s="17">
        <v>0</v>
      </c>
      <c r="AY293" s="17">
        <v>98.351949600000012</v>
      </c>
      <c r="AZ293" s="17">
        <v>0</v>
      </c>
      <c r="BA293" s="17">
        <v>100</v>
      </c>
      <c r="BB293" s="15">
        <f t="shared" si="131"/>
        <v>198.35194960000001</v>
      </c>
      <c r="BC293" s="16">
        <v>121.83683450389172</v>
      </c>
      <c r="BD293" s="17">
        <v>0</v>
      </c>
      <c r="BE293" s="17">
        <v>0</v>
      </c>
      <c r="BF293" s="17">
        <v>0</v>
      </c>
      <c r="BG293" s="17">
        <v>122.1650679860831</v>
      </c>
      <c r="BH293" s="15">
        <f t="shared" si="132"/>
        <v>244.00190248997484</v>
      </c>
      <c r="BI293" s="16">
        <v>0</v>
      </c>
      <c r="BJ293" s="17">
        <v>102.04031526101696</v>
      </c>
      <c r="BK293" s="17">
        <v>0</v>
      </c>
      <c r="BL293" s="17">
        <v>0</v>
      </c>
      <c r="BM293" s="17">
        <v>0</v>
      </c>
      <c r="BN293" s="15">
        <f t="shared" si="133"/>
        <v>102.04031526101696</v>
      </c>
    </row>
    <row r="294" spans="1:66" x14ac:dyDescent="0.2">
      <c r="A294" s="14" t="s">
        <v>739</v>
      </c>
      <c r="B294" s="14" t="s">
        <v>1068</v>
      </c>
      <c r="C294" s="67" t="s">
        <v>740</v>
      </c>
      <c r="D294" s="14" t="s">
        <v>151</v>
      </c>
      <c r="E294" s="14" t="s">
        <v>31</v>
      </c>
      <c r="F294" s="14" t="s">
        <v>37</v>
      </c>
      <c r="G294" s="98">
        <f t="shared" si="114"/>
        <v>0</v>
      </c>
      <c r="H294" s="98">
        <f t="shared" si="115"/>
        <v>0</v>
      </c>
      <c r="I294" s="98">
        <f t="shared" si="116"/>
        <v>0</v>
      </c>
      <c r="J294" s="98">
        <f t="shared" si="117"/>
        <v>0</v>
      </c>
      <c r="K294" s="98">
        <f t="shared" si="118"/>
        <v>0</v>
      </c>
      <c r="L294" s="15">
        <f t="shared" si="119"/>
        <v>0</v>
      </c>
      <c r="M294" s="99">
        <v>0</v>
      </c>
      <c r="N294" s="98">
        <v>0</v>
      </c>
      <c r="O294" s="98">
        <v>0</v>
      </c>
      <c r="P294" s="98">
        <v>0</v>
      </c>
      <c r="Q294" s="98">
        <v>0</v>
      </c>
      <c r="R294" s="15">
        <f t="shared" si="120"/>
        <v>0</v>
      </c>
      <c r="S294" s="16">
        <v>0</v>
      </c>
      <c r="T294" s="17">
        <v>0</v>
      </c>
      <c r="U294" s="17">
        <v>0</v>
      </c>
      <c r="V294" s="17">
        <v>0</v>
      </c>
      <c r="W294" s="17">
        <v>0</v>
      </c>
      <c r="X294" s="15">
        <f t="shared" si="121"/>
        <v>0</v>
      </c>
      <c r="Y294" s="18">
        <f>S294*('Labour cost esc'!J$12-1)</f>
        <v>0</v>
      </c>
      <c r="Z294" s="19">
        <f>T294*('Labour cost esc'!K$12-1)</f>
        <v>0</v>
      </c>
      <c r="AA294" s="19">
        <f>U294*('Labour cost esc'!L$12-1)</f>
        <v>0</v>
      </c>
      <c r="AB294" s="19">
        <f>V294*('Labour cost esc'!M$12-1)</f>
        <v>0</v>
      </c>
      <c r="AC294" s="19">
        <f>W294*('Labour cost esc'!N$12-1)</f>
        <v>0</v>
      </c>
      <c r="AD294" s="15">
        <f t="shared" si="122"/>
        <v>0</v>
      </c>
      <c r="AE294" s="18">
        <f t="shared" si="123"/>
        <v>0</v>
      </c>
      <c r="AF294" s="19">
        <f t="shared" si="124"/>
        <v>0</v>
      </c>
      <c r="AG294" s="19">
        <f t="shared" si="125"/>
        <v>0</v>
      </c>
      <c r="AH294" s="19">
        <f t="shared" si="126"/>
        <v>0</v>
      </c>
      <c r="AI294" s="19">
        <f t="shared" si="127"/>
        <v>0</v>
      </c>
      <c r="AJ294" s="20">
        <f t="shared" si="128"/>
        <v>0</v>
      </c>
      <c r="AK294" s="98">
        <f t="shared" si="134"/>
        <v>0</v>
      </c>
      <c r="AL294" s="98">
        <f t="shared" si="135"/>
        <v>0</v>
      </c>
      <c r="AM294" s="98">
        <f t="shared" si="136"/>
        <v>0</v>
      </c>
      <c r="AN294" s="98">
        <f t="shared" si="137"/>
        <v>0</v>
      </c>
      <c r="AO294" s="98">
        <f t="shared" si="138"/>
        <v>0</v>
      </c>
      <c r="AP294" s="15">
        <f t="shared" si="129"/>
        <v>0</v>
      </c>
      <c r="AQ294" s="99">
        <v>0</v>
      </c>
      <c r="AR294" s="98">
        <v>0</v>
      </c>
      <c r="AS294" s="98">
        <v>0</v>
      </c>
      <c r="AT294" s="98">
        <v>0</v>
      </c>
      <c r="AU294" s="98">
        <v>0</v>
      </c>
      <c r="AV294" s="15">
        <f t="shared" si="130"/>
        <v>0</v>
      </c>
      <c r="AW294" s="16">
        <v>0</v>
      </c>
      <c r="AX294" s="17">
        <v>0</v>
      </c>
      <c r="AY294" s="17">
        <v>0</v>
      </c>
      <c r="AZ294" s="17">
        <v>0</v>
      </c>
      <c r="BA294" s="17">
        <v>0</v>
      </c>
      <c r="BB294" s="15">
        <f t="shared" si="131"/>
        <v>0</v>
      </c>
      <c r="BC294" s="16">
        <v>0</v>
      </c>
      <c r="BD294" s="17">
        <v>0</v>
      </c>
      <c r="BE294" s="17">
        <v>0</v>
      </c>
      <c r="BF294" s="17">
        <v>0</v>
      </c>
      <c r="BG294" s="17">
        <v>0</v>
      </c>
      <c r="BH294" s="15">
        <f t="shared" si="132"/>
        <v>0</v>
      </c>
      <c r="BI294" s="16">
        <v>0</v>
      </c>
      <c r="BJ294" s="17">
        <v>0</v>
      </c>
      <c r="BK294" s="17">
        <v>16.159992120315511</v>
      </c>
      <c r="BL294" s="17">
        <v>0</v>
      </c>
      <c r="BM294" s="17">
        <v>0</v>
      </c>
      <c r="BN294" s="15">
        <f t="shared" si="133"/>
        <v>16.159992120315511</v>
      </c>
    </row>
    <row r="295" spans="1:66" x14ac:dyDescent="0.2">
      <c r="A295" s="14" t="s">
        <v>741</v>
      </c>
      <c r="B295" s="14" t="s">
        <v>1068</v>
      </c>
      <c r="C295" s="67" t="s">
        <v>742</v>
      </c>
      <c r="D295" s="14" t="s">
        <v>151</v>
      </c>
      <c r="E295" s="14" t="s">
        <v>31</v>
      </c>
      <c r="F295" s="14" t="s">
        <v>629</v>
      </c>
      <c r="G295" s="98">
        <f t="shared" si="114"/>
        <v>0</v>
      </c>
      <c r="H295" s="98">
        <f t="shared" si="115"/>
        <v>0</v>
      </c>
      <c r="I295" s="98">
        <f t="shared" si="116"/>
        <v>0</v>
      </c>
      <c r="J295" s="98">
        <f t="shared" si="117"/>
        <v>0</v>
      </c>
      <c r="K295" s="98">
        <f t="shared" si="118"/>
        <v>0</v>
      </c>
      <c r="L295" s="15">
        <f t="shared" si="119"/>
        <v>0</v>
      </c>
      <c r="M295" s="99">
        <v>0</v>
      </c>
      <c r="N295" s="98">
        <v>0</v>
      </c>
      <c r="O295" s="98">
        <v>0</v>
      </c>
      <c r="P295" s="98">
        <v>0</v>
      </c>
      <c r="Q295" s="98">
        <v>0</v>
      </c>
      <c r="R295" s="15">
        <f t="shared" si="120"/>
        <v>0</v>
      </c>
      <c r="S295" s="16">
        <v>0</v>
      </c>
      <c r="T295" s="17">
        <v>0</v>
      </c>
      <c r="U295" s="17">
        <v>0</v>
      </c>
      <c r="V295" s="17">
        <v>0</v>
      </c>
      <c r="W295" s="17">
        <v>0</v>
      </c>
      <c r="X295" s="15">
        <f t="shared" si="121"/>
        <v>0</v>
      </c>
      <c r="Y295" s="18">
        <f>S295*('Labour cost esc'!J$12-1)</f>
        <v>0</v>
      </c>
      <c r="Z295" s="19">
        <f>T295*('Labour cost esc'!K$12-1)</f>
        <v>0</v>
      </c>
      <c r="AA295" s="19">
        <f>U295*('Labour cost esc'!L$12-1)</f>
        <v>0</v>
      </c>
      <c r="AB295" s="19">
        <f>V295*('Labour cost esc'!M$12-1)</f>
        <v>0</v>
      </c>
      <c r="AC295" s="19">
        <f>W295*('Labour cost esc'!N$12-1)</f>
        <v>0</v>
      </c>
      <c r="AD295" s="15">
        <f t="shared" si="122"/>
        <v>0</v>
      </c>
      <c r="AE295" s="18">
        <f t="shared" si="123"/>
        <v>0</v>
      </c>
      <c r="AF295" s="19">
        <f t="shared" si="124"/>
        <v>0</v>
      </c>
      <c r="AG295" s="19">
        <f t="shared" si="125"/>
        <v>0</v>
      </c>
      <c r="AH295" s="19">
        <f t="shared" si="126"/>
        <v>0</v>
      </c>
      <c r="AI295" s="19">
        <f t="shared" si="127"/>
        <v>0</v>
      </c>
      <c r="AJ295" s="20">
        <f t="shared" si="128"/>
        <v>0</v>
      </c>
      <c r="AK295" s="98">
        <f t="shared" si="134"/>
        <v>0</v>
      </c>
      <c r="AL295" s="98">
        <f t="shared" si="135"/>
        <v>0</v>
      </c>
      <c r="AM295" s="98">
        <f t="shared" si="136"/>
        <v>0</v>
      </c>
      <c r="AN295" s="98">
        <f t="shared" si="137"/>
        <v>0</v>
      </c>
      <c r="AO295" s="98">
        <f t="shared" si="138"/>
        <v>0</v>
      </c>
      <c r="AP295" s="15">
        <f t="shared" si="129"/>
        <v>0</v>
      </c>
      <c r="AQ295" s="99">
        <v>0</v>
      </c>
      <c r="AR295" s="98">
        <v>0</v>
      </c>
      <c r="AS295" s="98">
        <v>0</v>
      </c>
      <c r="AT295" s="98">
        <v>0</v>
      </c>
      <c r="AU295" s="98">
        <v>0</v>
      </c>
      <c r="AV295" s="15">
        <f t="shared" si="130"/>
        <v>0</v>
      </c>
      <c r="AW295" s="16">
        <v>0</v>
      </c>
      <c r="AX295" s="17">
        <v>0</v>
      </c>
      <c r="AY295" s="17">
        <v>0</v>
      </c>
      <c r="AZ295" s="17">
        <v>0</v>
      </c>
      <c r="BA295" s="17">
        <v>0</v>
      </c>
      <c r="BB295" s="15">
        <f t="shared" si="131"/>
        <v>0</v>
      </c>
      <c r="BC295" s="16">
        <v>0</v>
      </c>
      <c r="BD295" s="17">
        <v>0</v>
      </c>
      <c r="BE295" s="17">
        <v>0</v>
      </c>
      <c r="BF295" s="17">
        <v>0</v>
      </c>
      <c r="BG295" s="17">
        <v>0</v>
      </c>
      <c r="BH295" s="15">
        <f t="shared" si="132"/>
        <v>0</v>
      </c>
      <c r="BI295" s="16">
        <v>0</v>
      </c>
      <c r="BJ295" s="17">
        <v>0</v>
      </c>
      <c r="BK295" s="17">
        <v>16.087786358702893</v>
      </c>
      <c r="BL295" s="17">
        <v>0.13479571223752151</v>
      </c>
      <c r="BM295" s="17">
        <v>0</v>
      </c>
      <c r="BN295" s="15">
        <f t="shared" si="133"/>
        <v>16.222582070940415</v>
      </c>
    </row>
    <row r="296" spans="1:66" x14ac:dyDescent="0.2">
      <c r="A296" s="14" t="s">
        <v>743</v>
      </c>
      <c r="B296" s="14" t="s">
        <v>1068</v>
      </c>
      <c r="C296" s="67" t="s">
        <v>744</v>
      </c>
      <c r="D296" s="14" t="s">
        <v>151</v>
      </c>
      <c r="E296" s="14" t="s">
        <v>31</v>
      </c>
      <c r="F296" s="14" t="s">
        <v>37</v>
      </c>
      <c r="G296" s="98">
        <f t="shared" si="114"/>
        <v>0</v>
      </c>
      <c r="H296" s="98">
        <f t="shared" si="115"/>
        <v>0</v>
      </c>
      <c r="I296" s="98">
        <f t="shared" si="116"/>
        <v>0</v>
      </c>
      <c r="J296" s="98">
        <f t="shared" si="117"/>
        <v>0</v>
      </c>
      <c r="K296" s="98">
        <f t="shared" si="118"/>
        <v>0</v>
      </c>
      <c r="L296" s="15">
        <f t="shared" si="119"/>
        <v>0</v>
      </c>
      <c r="M296" s="99">
        <v>0</v>
      </c>
      <c r="N296" s="98">
        <v>0</v>
      </c>
      <c r="O296" s="98">
        <v>0</v>
      </c>
      <c r="P296" s="98">
        <v>0</v>
      </c>
      <c r="Q296" s="98">
        <v>0</v>
      </c>
      <c r="R296" s="15">
        <f t="shared" si="120"/>
        <v>0</v>
      </c>
      <c r="S296" s="16">
        <v>0</v>
      </c>
      <c r="T296" s="17">
        <v>0</v>
      </c>
      <c r="U296" s="17">
        <v>0</v>
      </c>
      <c r="V296" s="17">
        <v>0</v>
      </c>
      <c r="W296" s="17">
        <v>0</v>
      </c>
      <c r="X296" s="15">
        <f t="shared" si="121"/>
        <v>0</v>
      </c>
      <c r="Y296" s="18">
        <f>S296*('Labour cost esc'!J$12-1)</f>
        <v>0</v>
      </c>
      <c r="Z296" s="19">
        <f>T296*('Labour cost esc'!K$12-1)</f>
        <v>0</v>
      </c>
      <c r="AA296" s="19">
        <f>U296*('Labour cost esc'!L$12-1)</f>
        <v>0</v>
      </c>
      <c r="AB296" s="19">
        <f>V296*('Labour cost esc'!M$12-1)</f>
        <v>0</v>
      </c>
      <c r="AC296" s="19">
        <f>W296*('Labour cost esc'!N$12-1)</f>
        <v>0</v>
      </c>
      <c r="AD296" s="15">
        <f t="shared" si="122"/>
        <v>0</v>
      </c>
      <c r="AE296" s="18">
        <f t="shared" si="123"/>
        <v>0</v>
      </c>
      <c r="AF296" s="19">
        <f t="shared" si="124"/>
        <v>0</v>
      </c>
      <c r="AG296" s="19">
        <f t="shared" si="125"/>
        <v>0</v>
      </c>
      <c r="AH296" s="19">
        <f t="shared" si="126"/>
        <v>0</v>
      </c>
      <c r="AI296" s="19">
        <f t="shared" si="127"/>
        <v>0</v>
      </c>
      <c r="AJ296" s="20">
        <f t="shared" si="128"/>
        <v>0</v>
      </c>
      <c r="AK296" s="98">
        <f t="shared" si="134"/>
        <v>0</v>
      </c>
      <c r="AL296" s="98">
        <f t="shared" si="135"/>
        <v>0</v>
      </c>
      <c r="AM296" s="98">
        <f t="shared" si="136"/>
        <v>0</v>
      </c>
      <c r="AN296" s="98">
        <f t="shared" si="137"/>
        <v>0</v>
      </c>
      <c r="AO296" s="98">
        <f t="shared" si="138"/>
        <v>0</v>
      </c>
      <c r="AP296" s="15">
        <f t="shared" si="129"/>
        <v>0</v>
      </c>
      <c r="AQ296" s="99">
        <v>0</v>
      </c>
      <c r="AR296" s="98">
        <v>0</v>
      </c>
      <c r="AS296" s="98">
        <v>0</v>
      </c>
      <c r="AT296" s="98">
        <v>0</v>
      </c>
      <c r="AU296" s="98">
        <v>0</v>
      </c>
      <c r="AV296" s="15">
        <f t="shared" si="130"/>
        <v>0</v>
      </c>
      <c r="AW296" s="16">
        <v>0</v>
      </c>
      <c r="AX296" s="17">
        <v>0</v>
      </c>
      <c r="AY296" s="17">
        <v>0</v>
      </c>
      <c r="AZ296" s="17">
        <v>0</v>
      </c>
      <c r="BA296" s="17">
        <v>0</v>
      </c>
      <c r="BB296" s="15">
        <f t="shared" si="131"/>
        <v>0</v>
      </c>
      <c r="BC296" s="16">
        <v>0</v>
      </c>
      <c r="BD296" s="17">
        <v>0</v>
      </c>
      <c r="BE296" s="17">
        <v>0</v>
      </c>
      <c r="BF296" s="17">
        <v>0</v>
      </c>
      <c r="BG296" s="17">
        <v>0</v>
      </c>
      <c r="BH296" s="15">
        <f t="shared" si="132"/>
        <v>0</v>
      </c>
      <c r="BI296" s="16">
        <v>0</v>
      </c>
      <c r="BJ296" s="17">
        <v>0</v>
      </c>
      <c r="BK296" s="17">
        <v>20.499081100911482</v>
      </c>
      <c r="BL296" s="17">
        <v>0</v>
      </c>
      <c r="BM296" s="17">
        <v>0</v>
      </c>
      <c r="BN296" s="15">
        <f t="shared" si="133"/>
        <v>20.499081100911482</v>
      </c>
    </row>
    <row r="297" spans="1:66" x14ac:dyDescent="0.2">
      <c r="A297" s="14" t="s">
        <v>745</v>
      </c>
      <c r="B297" s="14" t="s">
        <v>1068</v>
      </c>
      <c r="C297" s="67" t="s">
        <v>746</v>
      </c>
      <c r="D297" s="14" t="s">
        <v>151</v>
      </c>
      <c r="E297" s="14" t="s">
        <v>31</v>
      </c>
      <c r="F297" s="14" t="s">
        <v>629</v>
      </c>
      <c r="G297" s="98">
        <f t="shared" si="114"/>
        <v>0</v>
      </c>
      <c r="H297" s="98">
        <f t="shared" si="115"/>
        <v>0</v>
      </c>
      <c r="I297" s="98">
        <f t="shared" si="116"/>
        <v>0</v>
      </c>
      <c r="J297" s="98">
        <f t="shared" si="117"/>
        <v>0</v>
      </c>
      <c r="K297" s="98">
        <f t="shared" si="118"/>
        <v>0</v>
      </c>
      <c r="L297" s="15">
        <f t="shared" si="119"/>
        <v>0</v>
      </c>
      <c r="M297" s="99">
        <v>0</v>
      </c>
      <c r="N297" s="98">
        <v>0</v>
      </c>
      <c r="O297" s="98">
        <v>0</v>
      </c>
      <c r="P297" s="98">
        <v>0</v>
      </c>
      <c r="Q297" s="98">
        <v>0</v>
      </c>
      <c r="R297" s="15">
        <f t="shared" si="120"/>
        <v>0</v>
      </c>
      <c r="S297" s="16">
        <v>0</v>
      </c>
      <c r="T297" s="17">
        <v>0</v>
      </c>
      <c r="U297" s="17">
        <v>0</v>
      </c>
      <c r="V297" s="17">
        <v>0</v>
      </c>
      <c r="W297" s="17">
        <v>0</v>
      </c>
      <c r="X297" s="15">
        <f t="shared" si="121"/>
        <v>0</v>
      </c>
      <c r="Y297" s="18">
        <f>S297*('Labour cost esc'!J$12-1)</f>
        <v>0</v>
      </c>
      <c r="Z297" s="19">
        <f>T297*('Labour cost esc'!K$12-1)</f>
        <v>0</v>
      </c>
      <c r="AA297" s="19">
        <f>U297*('Labour cost esc'!L$12-1)</f>
        <v>0</v>
      </c>
      <c r="AB297" s="19">
        <f>V297*('Labour cost esc'!M$12-1)</f>
        <v>0</v>
      </c>
      <c r="AC297" s="19">
        <f>W297*('Labour cost esc'!N$12-1)</f>
        <v>0</v>
      </c>
      <c r="AD297" s="15">
        <f t="shared" si="122"/>
        <v>0</v>
      </c>
      <c r="AE297" s="18">
        <f t="shared" si="123"/>
        <v>0</v>
      </c>
      <c r="AF297" s="19">
        <f t="shared" si="124"/>
        <v>0</v>
      </c>
      <c r="AG297" s="19">
        <f t="shared" si="125"/>
        <v>0</v>
      </c>
      <c r="AH297" s="19">
        <f t="shared" si="126"/>
        <v>0</v>
      </c>
      <c r="AI297" s="19">
        <f t="shared" si="127"/>
        <v>0</v>
      </c>
      <c r="AJ297" s="20">
        <f t="shared" si="128"/>
        <v>0</v>
      </c>
      <c r="AK297" s="98">
        <f t="shared" si="134"/>
        <v>0</v>
      </c>
      <c r="AL297" s="98">
        <f t="shared" si="135"/>
        <v>0</v>
      </c>
      <c r="AM297" s="98">
        <f t="shared" si="136"/>
        <v>0</v>
      </c>
      <c r="AN297" s="98">
        <f t="shared" si="137"/>
        <v>0</v>
      </c>
      <c r="AO297" s="98">
        <f t="shared" si="138"/>
        <v>0</v>
      </c>
      <c r="AP297" s="15">
        <f t="shared" si="129"/>
        <v>0</v>
      </c>
      <c r="AQ297" s="99">
        <v>0</v>
      </c>
      <c r="AR297" s="98">
        <v>0</v>
      </c>
      <c r="AS297" s="98">
        <v>0</v>
      </c>
      <c r="AT297" s="98">
        <v>0</v>
      </c>
      <c r="AU297" s="98">
        <v>0</v>
      </c>
      <c r="AV297" s="15">
        <f t="shared" si="130"/>
        <v>0</v>
      </c>
      <c r="AW297" s="16">
        <v>0</v>
      </c>
      <c r="AX297" s="17">
        <v>0</v>
      </c>
      <c r="AY297" s="17">
        <v>0</v>
      </c>
      <c r="AZ297" s="17">
        <v>0</v>
      </c>
      <c r="BA297" s="17">
        <v>0</v>
      </c>
      <c r="BB297" s="15">
        <f t="shared" si="131"/>
        <v>0</v>
      </c>
      <c r="BC297" s="16">
        <v>0</v>
      </c>
      <c r="BD297" s="17">
        <v>0</v>
      </c>
      <c r="BE297" s="17">
        <v>0</v>
      </c>
      <c r="BF297" s="17">
        <v>0</v>
      </c>
      <c r="BG297" s="17">
        <v>0</v>
      </c>
      <c r="BH297" s="15">
        <f t="shared" si="132"/>
        <v>0</v>
      </c>
      <c r="BI297" s="16">
        <v>0</v>
      </c>
      <c r="BJ297" s="17">
        <v>0</v>
      </c>
      <c r="BK297" s="17">
        <v>27.978178365276072</v>
      </c>
      <c r="BL297" s="17">
        <v>1.0431075522547331</v>
      </c>
      <c r="BM297" s="17">
        <v>0</v>
      </c>
      <c r="BN297" s="15">
        <f t="shared" si="133"/>
        <v>29.021285917530804</v>
      </c>
    </row>
    <row r="298" spans="1:66" x14ac:dyDescent="0.2">
      <c r="A298" s="14" t="s">
        <v>747</v>
      </c>
      <c r="B298" s="14" t="s">
        <v>1068</v>
      </c>
      <c r="C298" s="67" t="s">
        <v>748</v>
      </c>
      <c r="D298" s="14" t="s">
        <v>151</v>
      </c>
      <c r="E298" s="14" t="s">
        <v>31</v>
      </c>
      <c r="F298" s="14" t="s">
        <v>629</v>
      </c>
      <c r="G298" s="98">
        <f t="shared" si="114"/>
        <v>0</v>
      </c>
      <c r="H298" s="98">
        <f t="shared" si="115"/>
        <v>0</v>
      </c>
      <c r="I298" s="98">
        <f t="shared" si="116"/>
        <v>0</v>
      </c>
      <c r="J298" s="98">
        <f t="shared" si="117"/>
        <v>0</v>
      </c>
      <c r="K298" s="98">
        <f t="shared" si="118"/>
        <v>0</v>
      </c>
      <c r="L298" s="15">
        <f t="shared" si="119"/>
        <v>0</v>
      </c>
      <c r="M298" s="99">
        <v>0</v>
      </c>
      <c r="N298" s="98">
        <v>0</v>
      </c>
      <c r="O298" s="98">
        <v>0</v>
      </c>
      <c r="P298" s="98">
        <v>0</v>
      </c>
      <c r="Q298" s="98">
        <v>0</v>
      </c>
      <c r="R298" s="15">
        <f t="shared" si="120"/>
        <v>0</v>
      </c>
      <c r="S298" s="16">
        <v>0</v>
      </c>
      <c r="T298" s="17">
        <v>0</v>
      </c>
      <c r="U298" s="17">
        <v>0</v>
      </c>
      <c r="V298" s="17">
        <v>0</v>
      </c>
      <c r="W298" s="17">
        <v>0</v>
      </c>
      <c r="X298" s="15">
        <f t="shared" si="121"/>
        <v>0</v>
      </c>
      <c r="Y298" s="18">
        <f>S298*('Labour cost esc'!J$12-1)</f>
        <v>0</v>
      </c>
      <c r="Z298" s="19">
        <f>T298*('Labour cost esc'!K$12-1)</f>
        <v>0</v>
      </c>
      <c r="AA298" s="19">
        <f>U298*('Labour cost esc'!L$12-1)</f>
        <v>0</v>
      </c>
      <c r="AB298" s="19">
        <f>V298*('Labour cost esc'!M$12-1)</f>
        <v>0</v>
      </c>
      <c r="AC298" s="19">
        <f>W298*('Labour cost esc'!N$12-1)</f>
        <v>0</v>
      </c>
      <c r="AD298" s="15">
        <f t="shared" si="122"/>
        <v>0</v>
      </c>
      <c r="AE298" s="18">
        <f t="shared" si="123"/>
        <v>0</v>
      </c>
      <c r="AF298" s="19">
        <f t="shared" si="124"/>
        <v>0</v>
      </c>
      <c r="AG298" s="19">
        <f t="shared" si="125"/>
        <v>0</v>
      </c>
      <c r="AH298" s="19">
        <f t="shared" si="126"/>
        <v>0</v>
      </c>
      <c r="AI298" s="19">
        <f t="shared" si="127"/>
        <v>0</v>
      </c>
      <c r="AJ298" s="20">
        <f t="shared" si="128"/>
        <v>0</v>
      </c>
      <c r="AK298" s="98">
        <f t="shared" si="134"/>
        <v>0</v>
      </c>
      <c r="AL298" s="98">
        <f t="shared" si="135"/>
        <v>0</v>
      </c>
      <c r="AM298" s="98">
        <f t="shared" si="136"/>
        <v>0</v>
      </c>
      <c r="AN298" s="98">
        <f t="shared" si="137"/>
        <v>0</v>
      </c>
      <c r="AO298" s="98">
        <f t="shared" si="138"/>
        <v>0</v>
      </c>
      <c r="AP298" s="15">
        <f t="shared" si="129"/>
        <v>0</v>
      </c>
      <c r="AQ298" s="99">
        <v>0</v>
      </c>
      <c r="AR298" s="98">
        <v>0</v>
      </c>
      <c r="AS298" s="98">
        <v>0</v>
      </c>
      <c r="AT298" s="98">
        <v>0</v>
      </c>
      <c r="AU298" s="98">
        <v>0</v>
      </c>
      <c r="AV298" s="15">
        <f t="shared" si="130"/>
        <v>0</v>
      </c>
      <c r="AW298" s="16">
        <v>0</v>
      </c>
      <c r="AX298" s="17">
        <v>0</v>
      </c>
      <c r="AY298" s="17">
        <v>0</v>
      </c>
      <c r="AZ298" s="17">
        <v>0</v>
      </c>
      <c r="BA298" s="17">
        <v>0</v>
      </c>
      <c r="BB298" s="15">
        <f t="shared" si="131"/>
        <v>0</v>
      </c>
      <c r="BC298" s="16">
        <v>0</v>
      </c>
      <c r="BD298" s="17">
        <v>0</v>
      </c>
      <c r="BE298" s="17">
        <v>0</v>
      </c>
      <c r="BF298" s="17">
        <v>0</v>
      </c>
      <c r="BG298" s="17">
        <v>0</v>
      </c>
      <c r="BH298" s="15">
        <f t="shared" si="132"/>
        <v>0</v>
      </c>
      <c r="BI298" s="16">
        <v>0</v>
      </c>
      <c r="BJ298" s="17">
        <v>0</v>
      </c>
      <c r="BK298" s="17">
        <v>0</v>
      </c>
      <c r="BL298" s="17">
        <v>41.680704083235796</v>
      </c>
      <c r="BM298" s="17">
        <v>0</v>
      </c>
      <c r="BN298" s="15">
        <f t="shared" si="133"/>
        <v>41.680704083235796</v>
      </c>
    </row>
    <row r="299" spans="1:66" x14ac:dyDescent="0.2">
      <c r="A299" s="14" t="s">
        <v>749</v>
      </c>
      <c r="B299" s="14" t="s">
        <v>1068</v>
      </c>
      <c r="C299" s="67" t="s">
        <v>750</v>
      </c>
      <c r="D299" s="14" t="s">
        <v>151</v>
      </c>
      <c r="E299" s="14" t="s">
        <v>31</v>
      </c>
      <c r="F299" s="14" t="s">
        <v>32</v>
      </c>
      <c r="G299" s="98">
        <f t="shared" si="114"/>
        <v>0</v>
      </c>
      <c r="H299" s="98">
        <f t="shared" si="115"/>
        <v>0</v>
      </c>
      <c r="I299" s="98">
        <f t="shared" si="116"/>
        <v>0</v>
      </c>
      <c r="J299" s="98">
        <f t="shared" si="117"/>
        <v>0</v>
      </c>
      <c r="K299" s="98">
        <f t="shared" si="118"/>
        <v>0</v>
      </c>
      <c r="L299" s="15">
        <f t="shared" si="119"/>
        <v>0</v>
      </c>
      <c r="M299" s="99">
        <v>0</v>
      </c>
      <c r="N299" s="98">
        <v>0</v>
      </c>
      <c r="O299" s="98">
        <v>0</v>
      </c>
      <c r="P299" s="98">
        <v>0</v>
      </c>
      <c r="Q299" s="98">
        <v>0</v>
      </c>
      <c r="R299" s="15">
        <f t="shared" si="120"/>
        <v>0</v>
      </c>
      <c r="S299" s="16">
        <v>0</v>
      </c>
      <c r="T299" s="17">
        <v>0</v>
      </c>
      <c r="U299" s="17">
        <v>0</v>
      </c>
      <c r="V299" s="17">
        <v>0</v>
      </c>
      <c r="W299" s="17">
        <v>0</v>
      </c>
      <c r="X299" s="15">
        <f t="shared" si="121"/>
        <v>0</v>
      </c>
      <c r="Y299" s="18">
        <f>S299*('Labour cost esc'!J$12-1)</f>
        <v>0</v>
      </c>
      <c r="Z299" s="19">
        <f>T299*('Labour cost esc'!K$12-1)</f>
        <v>0</v>
      </c>
      <c r="AA299" s="19">
        <f>U299*('Labour cost esc'!L$12-1)</f>
        <v>0</v>
      </c>
      <c r="AB299" s="19">
        <f>V299*('Labour cost esc'!M$12-1)</f>
        <v>0</v>
      </c>
      <c r="AC299" s="19">
        <f>W299*('Labour cost esc'!N$12-1)</f>
        <v>0</v>
      </c>
      <c r="AD299" s="15">
        <f t="shared" si="122"/>
        <v>0</v>
      </c>
      <c r="AE299" s="18">
        <f t="shared" si="123"/>
        <v>0</v>
      </c>
      <c r="AF299" s="19">
        <f t="shared" si="124"/>
        <v>0</v>
      </c>
      <c r="AG299" s="19">
        <f t="shared" si="125"/>
        <v>0</v>
      </c>
      <c r="AH299" s="19">
        <f t="shared" si="126"/>
        <v>0</v>
      </c>
      <c r="AI299" s="19">
        <f t="shared" si="127"/>
        <v>0</v>
      </c>
      <c r="AJ299" s="20">
        <f t="shared" si="128"/>
        <v>0</v>
      </c>
      <c r="AK299" s="98">
        <f t="shared" si="134"/>
        <v>0</v>
      </c>
      <c r="AL299" s="98">
        <f t="shared" si="135"/>
        <v>0</v>
      </c>
      <c r="AM299" s="98">
        <f t="shared" si="136"/>
        <v>0</v>
      </c>
      <c r="AN299" s="98">
        <f t="shared" si="137"/>
        <v>0</v>
      </c>
      <c r="AO299" s="98">
        <f t="shared" si="138"/>
        <v>0</v>
      </c>
      <c r="AP299" s="15">
        <f t="shared" si="129"/>
        <v>0</v>
      </c>
      <c r="AQ299" s="99">
        <v>0</v>
      </c>
      <c r="AR299" s="98">
        <v>0</v>
      </c>
      <c r="AS299" s="98">
        <v>0</v>
      </c>
      <c r="AT299" s="98">
        <v>0</v>
      </c>
      <c r="AU299" s="98">
        <v>0</v>
      </c>
      <c r="AV299" s="15">
        <f t="shared" si="130"/>
        <v>0</v>
      </c>
      <c r="AW299" s="16">
        <v>0</v>
      </c>
      <c r="AX299" s="17">
        <v>0</v>
      </c>
      <c r="AY299" s="17">
        <v>0</v>
      </c>
      <c r="AZ299" s="17">
        <v>185.38938000000002</v>
      </c>
      <c r="BA299" s="17">
        <v>97.763999999999996</v>
      </c>
      <c r="BB299" s="15">
        <f t="shared" si="131"/>
        <v>283.15338000000003</v>
      </c>
      <c r="BC299" s="16">
        <v>0</v>
      </c>
      <c r="BD299" s="17">
        <v>0</v>
      </c>
      <c r="BE299" s="17">
        <v>0</v>
      </c>
      <c r="BF299" s="17">
        <v>0</v>
      </c>
      <c r="BG299" s="17">
        <v>85.51554759025818</v>
      </c>
      <c r="BH299" s="15">
        <f t="shared" si="132"/>
        <v>85.51554759025818</v>
      </c>
      <c r="BI299" s="16">
        <v>0</v>
      </c>
      <c r="BJ299" s="17">
        <v>0</v>
      </c>
      <c r="BK299" s="17">
        <v>0</v>
      </c>
      <c r="BL299" s="17">
        <v>0</v>
      </c>
      <c r="BM299" s="17">
        <v>0</v>
      </c>
      <c r="BN299" s="15">
        <f t="shared" si="133"/>
        <v>0</v>
      </c>
    </row>
    <row r="300" spans="1:66" x14ac:dyDescent="0.2">
      <c r="A300" s="14" t="s">
        <v>751</v>
      </c>
      <c r="B300" s="14" t="s">
        <v>1068</v>
      </c>
      <c r="C300" s="67" t="s">
        <v>752</v>
      </c>
      <c r="D300" s="14" t="s">
        <v>151</v>
      </c>
      <c r="E300" s="14" t="s">
        <v>31</v>
      </c>
      <c r="F300" s="14" t="s">
        <v>37</v>
      </c>
      <c r="G300" s="98">
        <f t="shared" si="114"/>
        <v>0</v>
      </c>
      <c r="H300" s="98">
        <f t="shared" si="115"/>
        <v>0</v>
      </c>
      <c r="I300" s="98">
        <f t="shared" si="116"/>
        <v>0</v>
      </c>
      <c r="J300" s="98">
        <f t="shared" si="117"/>
        <v>0</v>
      </c>
      <c r="K300" s="98">
        <f t="shared" si="118"/>
        <v>0</v>
      </c>
      <c r="L300" s="15">
        <f t="shared" si="119"/>
        <v>0</v>
      </c>
      <c r="M300" s="99">
        <v>0</v>
      </c>
      <c r="N300" s="98">
        <v>0</v>
      </c>
      <c r="O300" s="98">
        <v>0</v>
      </c>
      <c r="P300" s="98">
        <v>0</v>
      </c>
      <c r="Q300" s="98">
        <v>0</v>
      </c>
      <c r="R300" s="15">
        <f t="shared" si="120"/>
        <v>0</v>
      </c>
      <c r="S300" s="16">
        <v>0</v>
      </c>
      <c r="T300" s="17">
        <v>0</v>
      </c>
      <c r="U300" s="17">
        <v>0</v>
      </c>
      <c r="V300" s="17">
        <v>0</v>
      </c>
      <c r="W300" s="17">
        <v>0</v>
      </c>
      <c r="X300" s="15">
        <f t="shared" si="121"/>
        <v>0</v>
      </c>
      <c r="Y300" s="18">
        <f>S300*('Labour cost esc'!J$12-1)</f>
        <v>0</v>
      </c>
      <c r="Z300" s="19">
        <f>T300*('Labour cost esc'!K$12-1)</f>
        <v>0</v>
      </c>
      <c r="AA300" s="19">
        <f>U300*('Labour cost esc'!L$12-1)</f>
        <v>0</v>
      </c>
      <c r="AB300" s="19">
        <f>V300*('Labour cost esc'!M$12-1)</f>
        <v>0</v>
      </c>
      <c r="AC300" s="19">
        <f>W300*('Labour cost esc'!N$12-1)</f>
        <v>0</v>
      </c>
      <c r="AD300" s="15">
        <f t="shared" si="122"/>
        <v>0</v>
      </c>
      <c r="AE300" s="18">
        <f t="shared" si="123"/>
        <v>0</v>
      </c>
      <c r="AF300" s="19">
        <f t="shared" si="124"/>
        <v>0</v>
      </c>
      <c r="AG300" s="19">
        <f t="shared" si="125"/>
        <v>0</v>
      </c>
      <c r="AH300" s="19">
        <f t="shared" si="126"/>
        <v>0</v>
      </c>
      <c r="AI300" s="19">
        <f t="shared" si="127"/>
        <v>0</v>
      </c>
      <c r="AJ300" s="20">
        <f t="shared" si="128"/>
        <v>0</v>
      </c>
      <c r="AK300" s="98">
        <f t="shared" si="134"/>
        <v>0</v>
      </c>
      <c r="AL300" s="98">
        <f t="shared" si="135"/>
        <v>0</v>
      </c>
      <c r="AM300" s="98">
        <f t="shared" si="136"/>
        <v>0</v>
      </c>
      <c r="AN300" s="98">
        <f t="shared" si="137"/>
        <v>0</v>
      </c>
      <c r="AO300" s="98">
        <f t="shared" si="138"/>
        <v>0</v>
      </c>
      <c r="AP300" s="15">
        <f t="shared" si="129"/>
        <v>0</v>
      </c>
      <c r="AQ300" s="99">
        <v>0</v>
      </c>
      <c r="AR300" s="98">
        <v>0</v>
      </c>
      <c r="AS300" s="98">
        <v>0</v>
      </c>
      <c r="AT300" s="98">
        <v>0</v>
      </c>
      <c r="AU300" s="98">
        <v>0</v>
      </c>
      <c r="AV300" s="15">
        <f t="shared" si="130"/>
        <v>0</v>
      </c>
      <c r="AW300" s="16">
        <v>0</v>
      </c>
      <c r="AX300" s="17">
        <v>248.95923654839447</v>
      </c>
      <c r="AY300" s="17">
        <v>14.599425960000007</v>
      </c>
      <c r="AZ300" s="17">
        <v>0</v>
      </c>
      <c r="BA300" s="17">
        <v>0</v>
      </c>
      <c r="BB300" s="15">
        <f t="shared" si="131"/>
        <v>263.55866250839449</v>
      </c>
      <c r="BC300" s="16">
        <v>0</v>
      </c>
      <c r="BD300" s="17">
        <v>0</v>
      </c>
      <c r="BE300" s="17">
        <v>0</v>
      </c>
      <c r="BF300" s="17">
        <v>0</v>
      </c>
      <c r="BG300" s="17">
        <v>0</v>
      </c>
      <c r="BH300" s="15">
        <f t="shared" si="132"/>
        <v>0</v>
      </c>
      <c r="BI300" s="16">
        <v>0</v>
      </c>
      <c r="BJ300" s="17">
        <v>0</v>
      </c>
      <c r="BK300" s="17">
        <v>0</v>
      </c>
      <c r="BL300" s="17">
        <v>0</v>
      </c>
      <c r="BM300" s="17">
        <v>0</v>
      </c>
      <c r="BN300" s="15">
        <f t="shared" si="133"/>
        <v>0</v>
      </c>
    </row>
    <row r="301" spans="1:66" x14ac:dyDescent="0.2">
      <c r="A301" s="14" t="s">
        <v>753</v>
      </c>
      <c r="B301" s="14" t="s">
        <v>1068</v>
      </c>
      <c r="C301" s="67" t="s">
        <v>754</v>
      </c>
      <c r="D301" s="14" t="s">
        <v>151</v>
      </c>
      <c r="E301" s="14" t="s">
        <v>31</v>
      </c>
      <c r="F301" s="14" t="s">
        <v>40</v>
      </c>
      <c r="G301" s="98">
        <f t="shared" si="114"/>
        <v>0</v>
      </c>
      <c r="H301" s="98">
        <f t="shared" si="115"/>
        <v>0</v>
      </c>
      <c r="I301" s="98">
        <f t="shared" si="116"/>
        <v>0</v>
      </c>
      <c r="J301" s="98">
        <f t="shared" si="117"/>
        <v>0</v>
      </c>
      <c r="K301" s="98">
        <f t="shared" si="118"/>
        <v>0</v>
      </c>
      <c r="L301" s="15">
        <f t="shared" si="119"/>
        <v>0</v>
      </c>
      <c r="M301" s="99">
        <v>0</v>
      </c>
      <c r="N301" s="98">
        <v>0</v>
      </c>
      <c r="O301" s="98">
        <v>0</v>
      </c>
      <c r="P301" s="98">
        <v>0</v>
      </c>
      <c r="Q301" s="98">
        <v>0</v>
      </c>
      <c r="R301" s="15">
        <f t="shared" si="120"/>
        <v>0</v>
      </c>
      <c r="S301" s="16">
        <v>0</v>
      </c>
      <c r="T301" s="17">
        <v>0</v>
      </c>
      <c r="U301" s="17">
        <v>0</v>
      </c>
      <c r="V301" s="17">
        <v>0</v>
      </c>
      <c r="W301" s="17">
        <v>0</v>
      </c>
      <c r="X301" s="15">
        <f t="shared" si="121"/>
        <v>0</v>
      </c>
      <c r="Y301" s="18">
        <f>S301*('Labour cost esc'!J$12-1)</f>
        <v>0</v>
      </c>
      <c r="Z301" s="19">
        <f>T301*('Labour cost esc'!K$12-1)</f>
        <v>0</v>
      </c>
      <c r="AA301" s="19">
        <f>U301*('Labour cost esc'!L$12-1)</f>
        <v>0</v>
      </c>
      <c r="AB301" s="19">
        <f>V301*('Labour cost esc'!M$12-1)</f>
        <v>0</v>
      </c>
      <c r="AC301" s="19">
        <f>W301*('Labour cost esc'!N$12-1)</f>
        <v>0</v>
      </c>
      <c r="AD301" s="15">
        <f t="shared" si="122"/>
        <v>0</v>
      </c>
      <c r="AE301" s="18">
        <f t="shared" si="123"/>
        <v>0</v>
      </c>
      <c r="AF301" s="19">
        <f t="shared" si="124"/>
        <v>0</v>
      </c>
      <c r="AG301" s="19">
        <f t="shared" si="125"/>
        <v>0</v>
      </c>
      <c r="AH301" s="19">
        <f t="shared" si="126"/>
        <v>0</v>
      </c>
      <c r="AI301" s="19">
        <f t="shared" si="127"/>
        <v>0</v>
      </c>
      <c r="AJ301" s="20">
        <f t="shared" si="128"/>
        <v>0</v>
      </c>
      <c r="AK301" s="98">
        <f t="shared" si="134"/>
        <v>0</v>
      </c>
      <c r="AL301" s="98">
        <f t="shared" si="135"/>
        <v>0</v>
      </c>
      <c r="AM301" s="98">
        <f t="shared" si="136"/>
        <v>0</v>
      </c>
      <c r="AN301" s="98">
        <f t="shared" si="137"/>
        <v>0</v>
      </c>
      <c r="AO301" s="98">
        <f t="shared" si="138"/>
        <v>0</v>
      </c>
      <c r="AP301" s="15">
        <f t="shared" si="129"/>
        <v>0</v>
      </c>
      <c r="AQ301" s="99">
        <v>0</v>
      </c>
      <c r="AR301" s="98">
        <v>0</v>
      </c>
      <c r="AS301" s="98">
        <v>0</v>
      </c>
      <c r="AT301" s="98">
        <v>0</v>
      </c>
      <c r="AU301" s="98">
        <v>0</v>
      </c>
      <c r="AV301" s="15">
        <f t="shared" si="130"/>
        <v>0</v>
      </c>
      <c r="AW301" s="16">
        <v>0</v>
      </c>
      <c r="AX301" s="17">
        <v>68.702554174954116</v>
      </c>
      <c r="AY301" s="17">
        <v>0</v>
      </c>
      <c r="AZ301" s="17">
        <v>0</v>
      </c>
      <c r="BA301" s="17">
        <v>0</v>
      </c>
      <c r="BB301" s="15">
        <f t="shared" si="131"/>
        <v>68.702554174954116</v>
      </c>
      <c r="BC301" s="16">
        <v>0</v>
      </c>
      <c r="BD301" s="17">
        <v>0</v>
      </c>
      <c r="BE301" s="17">
        <v>0</v>
      </c>
      <c r="BF301" s="17">
        <v>0</v>
      </c>
      <c r="BG301" s="17">
        <v>0</v>
      </c>
      <c r="BH301" s="15">
        <f t="shared" si="132"/>
        <v>0</v>
      </c>
      <c r="BI301" s="16">
        <v>0</v>
      </c>
      <c r="BJ301" s="17">
        <v>0</v>
      </c>
      <c r="BK301" s="17">
        <v>0</v>
      </c>
      <c r="BL301" s="17">
        <v>0</v>
      </c>
      <c r="BM301" s="17">
        <v>0</v>
      </c>
      <c r="BN301" s="15">
        <f t="shared" si="133"/>
        <v>0</v>
      </c>
    </row>
    <row r="302" spans="1:66" x14ac:dyDescent="0.2">
      <c r="A302" s="14" t="s">
        <v>755</v>
      </c>
      <c r="B302" s="14" t="s">
        <v>1068</v>
      </c>
      <c r="C302" s="67" t="s">
        <v>154</v>
      </c>
      <c r="D302" s="14" t="s">
        <v>151</v>
      </c>
      <c r="E302" s="14" t="s">
        <v>31</v>
      </c>
      <c r="F302" s="14" t="s">
        <v>37</v>
      </c>
      <c r="G302" s="98">
        <f t="shared" si="114"/>
        <v>0</v>
      </c>
      <c r="H302" s="98">
        <f t="shared" si="115"/>
        <v>0</v>
      </c>
      <c r="I302" s="98">
        <f t="shared" si="116"/>
        <v>0</v>
      </c>
      <c r="J302" s="98">
        <f t="shared" si="117"/>
        <v>0</v>
      </c>
      <c r="K302" s="98">
        <f t="shared" si="118"/>
        <v>0</v>
      </c>
      <c r="L302" s="15">
        <f t="shared" si="119"/>
        <v>0</v>
      </c>
      <c r="M302" s="99">
        <v>0</v>
      </c>
      <c r="N302" s="98">
        <v>0</v>
      </c>
      <c r="O302" s="98">
        <v>0</v>
      </c>
      <c r="P302" s="98">
        <v>0</v>
      </c>
      <c r="Q302" s="98">
        <v>0</v>
      </c>
      <c r="R302" s="15">
        <f t="shared" si="120"/>
        <v>0</v>
      </c>
      <c r="S302" s="16">
        <v>200</v>
      </c>
      <c r="T302" s="17">
        <v>200</v>
      </c>
      <c r="U302" s="17">
        <v>200</v>
      </c>
      <c r="V302" s="17">
        <v>200</v>
      </c>
      <c r="W302" s="17">
        <v>200</v>
      </c>
      <c r="X302" s="15">
        <f t="shared" si="121"/>
        <v>1000</v>
      </c>
      <c r="Y302" s="18">
        <f>S302*('Labour cost esc'!J$12-1)</f>
        <v>1.0195664952131978</v>
      </c>
      <c r="Z302" s="19">
        <f>T302*('Labour cost esc'!K$12-1)</f>
        <v>1.53129718214986</v>
      </c>
      <c r="AA302" s="19">
        <f>U302*('Labour cost esc'!L$12-1)</f>
        <v>2.0443305696172143</v>
      </c>
      <c r="AB302" s="19">
        <f>V302*('Labour cost esc'!M$12-1)</f>
        <v>2.5586699738687546</v>
      </c>
      <c r="AC302" s="19">
        <f>W302*('Labour cost esc'!N$12-1)</f>
        <v>3.0743187196000221</v>
      </c>
      <c r="AD302" s="15">
        <f t="shared" si="122"/>
        <v>10.228182940449049</v>
      </c>
      <c r="AE302" s="18">
        <f t="shared" si="123"/>
        <v>201.01956649521321</v>
      </c>
      <c r="AF302" s="19">
        <f t="shared" si="124"/>
        <v>201.53129718214987</v>
      </c>
      <c r="AG302" s="19">
        <f t="shared" si="125"/>
        <v>202.04433056961722</v>
      </c>
      <c r="AH302" s="19">
        <f t="shared" si="126"/>
        <v>202.55866997386875</v>
      </c>
      <c r="AI302" s="19">
        <f t="shared" si="127"/>
        <v>203.07431871960003</v>
      </c>
      <c r="AJ302" s="20">
        <f t="shared" si="128"/>
        <v>1010.2281829404491</v>
      </c>
      <c r="AK302" s="98">
        <f t="shared" si="134"/>
        <v>0</v>
      </c>
      <c r="AL302" s="98">
        <f t="shared" si="135"/>
        <v>0</v>
      </c>
      <c r="AM302" s="98">
        <f t="shared" si="136"/>
        <v>0</v>
      </c>
      <c r="AN302" s="98">
        <f t="shared" si="137"/>
        <v>0</v>
      </c>
      <c r="AO302" s="98">
        <f t="shared" si="138"/>
        <v>0</v>
      </c>
      <c r="AP302" s="15">
        <f t="shared" si="129"/>
        <v>0</v>
      </c>
      <c r="AQ302" s="99">
        <v>0</v>
      </c>
      <c r="AR302" s="98">
        <v>0</v>
      </c>
      <c r="AS302" s="98">
        <v>0</v>
      </c>
      <c r="AT302" s="98">
        <v>0</v>
      </c>
      <c r="AU302" s="98">
        <v>0</v>
      </c>
      <c r="AV302" s="15">
        <f t="shared" si="130"/>
        <v>0</v>
      </c>
      <c r="AW302" s="16">
        <v>0</v>
      </c>
      <c r="AX302" s="17">
        <v>0</v>
      </c>
      <c r="AY302" s="17">
        <v>0</v>
      </c>
      <c r="AZ302" s="17">
        <v>0</v>
      </c>
      <c r="BA302" s="17">
        <v>0</v>
      </c>
      <c r="BB302" s="15">
        <f t="shared" si="131"/>
        <v>0</v>
      </c>
      <c r="BC302" s="16">
        <v>0</v>
      </c>
      <c r="BD302" s="17">
        <v>0</v>
      </c>
      <c r="BE302" s="17">
        <v>0</v>
      </c>
      <c r="BF302" s="17">
        <v>0</v>
      </c>
      <c r="BG302" s="17">
        <v>0</v>
      </c>
      <c r="BH302" s="15">
        <f t="shared" si="132"/>
        <v>0</v>
      </c>
      <c r="BI302" s="16">
        <v>0</v>
      </c>
      <c r="BJ302" s="17">
        <v>0</v>
      </c>
      <c r="BK302" s="17">
        <v>0</v>
      </c>
      <c r="BL302" s="17">
        <v>0</v>
      </c>
      <c r="BM302" s="17">
        <v>0</v>
      </c>
      <c r="BN302" s="15">
        <f t="shared" si="133"/>
        <v>0</v>
      </c>
    </row>
    <row r="303" spans="1:66" x14ac:dyDescent="0.2">
      <c r="A303" s="14" t="s">
        <v>756</v>
      </c>
      <c r="B303" s="14" t="s">
        <v>1068</v>
      </c>
      <c r="C303" s="67" t="s">
        <v>155</v>
      </c>
      <c r="D303" s="14" t="s">
        <v>151</v>
      </c>
      <c r="E303" s="14" t="s">
        <v>31</v>
      </c>
      <c r="F303" s="14" t="s">
        <v>37</v>
      </c>
      <c r="G303" s="98">
        <f t="shared" si="114"/>
        <v>0</v>
      </c>
      <c r="H303" s="98">
        <f t="shared" si="115"/>
        <v>0</v>
      </c>
      <c r="I303" s="98">
        <f t="shared" si="116"/>
        <v>0</v>
      </c>
      <c r="J303" s="98">
        <f t="shared" si="117"/>
        <v>0</v>
      </c>
      <c r="K303" s="98">
        <f t="shared" si="118"/>
        <v>0</v>
      </c>
      <c r="L303" s="15">
        <f t="shared" si="119"/>
        <v>0</v>
      </c>
      <c r="M303" s="99">
        <v>0</v>
      </c>
      <c r="N303" s="98">
        <v>0</v>
      </c>
      <c r="O303" s="98">
        <v>0</v>
      </c>
      <c r="P303" s="98">
        <v>0</v>
      </c>
      <c r="Q303" s="98">
        <v>0</v>
      </c>
      <c r="R303" s="15">
        <f t="shared" si="120"/>
        <v>0</v>
      </c>
      <c r="S303" s="16">
        <v>120</v>
      </c>
      <c r="T303" s="17">
        <v>120</v>
      </c>
      <c r="U303" s="17">
        <v>120</v>
      </c>
      <c r="V303" s="17">
        <v>120</v>
      </c>
      <c r="W303" s="17">
        <v>120</v>
      </c>
      <c r="X303" s="15">
        <f t="shared" si="121"/>
        <v>600</v>
      </c>
      <c r="Y303" s="18">
        <f>S303*('Labour cost esc'!J$12-1)</f>
        <v>0.61173989712791865</v>
      </c>
      <c r="Z303" s="19">
        <f>T303*('Labour cost esc'!K$12-1)</f>
        <v>0.918778309289916</v>
      </c>
      <c r="AA303" s="19">
        <f>U303*('Labour cost esc'!L$12-1)</f>
        <v>1.2265983417703286</v>
      </c>
      <c r="AB303" s="19">
        <f>V303*('Labour cost esc'!M$12-1)</f>
        <v>1.5352019843212528</v>
      </c>
      <c r="AC303" s="19">
        <f>W303*('Labour cost esc'!N$12-1)</f>
        <v>1.8445912317600133</v>
      </c>
      <c r="AD303" s="15">
        <f t="shared" si="122"/>
        <v>6.1369097642694292</v>
      </c>
      <c r="AE303" s="18">
        <f t="shared" si="123"/>
        <v>120.61173989712792</v>
      </c>
      <c r="AF303" s="19">
        <f t="shared" si="124"/>
        <v>120.91877830928992</v>
      </c>
      <c r="AG303" s="19">
        <f t="shared" si="125"/>
        <v>121.22659834177033</v>
      </c>
      <c r="AH303" s="19">
        <f t="shared" si="126"/>
        <v>121.53520198432125</v>
      </c>
      <c r="AI303" s="19">
        <f t="shared" si="127"/>
        <v>121.84459123176001</v>
      </c>
      <c r="AJ303" s="20">
        <f t="shared" si="128"/>
        <v>606.13690976426938</v>
      </c>
      <c r="AK303" s="98">
        <f t="shared" si="134"/>
        <v>0</v>
      </c>
      <c r="AL303" s="98">
        <f t="shared" si="135"/>
        <v>0</v>
      </c>
      <c r="AM303" s="98">
        <f t="shared" si="136"/>
        <v>0</v>
      </c>
      <c r="AN303" s="98">
        <f t="shared" si="137"/>
        <v>0</v>
      </c>
      <c r="AO303" s="98">
        <f t="shared" si="138"/>
        <v>0</v>
      </c>
      <c r="AP303" s="15">
        <f t="shared" si="129"/>
        <v>0</v>
      </c>
      <c r="AQ303" s="99">
        <v>0</v>
      </c>
      <c r="AR303" s="98">
        <v>0</v>
      </c>
      <c r="AS303" s="98">
        <v>0</v>
      </c>
      <c r="AT303" s="98">
        <v>0</v>
      </c>
      <c r="AU303" s="98">
        <v>0</v>
      </c>
      <c r="AV303" s="15">
        <f t="shared" si="130"/>
        <v>0</v>
      </c>
      <c r="AW303" s="16">
        <v>0</v>
      </c>
      <c r="AX303" s="17">
        <v>0</v>
      </c>
      <c r="AY303" s="17">
        <v>0</v>
      </c>
      <c r="AZ303" s="17">
        <v>0</v>
      </c>
      <c r="BA303" s="17">
        <v>0</v>
      </c>
      <c r="BB303" s="15">
        <f t="shared" si="131"/>
        <v>0</v>
      </c>
      <c r="BC303" s="16">
        <v>0</v>
      </c>
      <c r="BD303" s="17">
        <v>0</v>
      </c>
      <c r="BE303" s="17">
        <v>0</v>
      </c>
      <c r="BF303" s="17">
        <v>0</v>
      </c>
      <c r="BG303" s="17">
        <v>0</v>
      </c>
      <c r="BH303" s="15">
        <f t="shared" si="132"/>
        <v>0</v>
      </c>
      <c r="BI303" s="16">
        <v>0</v>
      </c>
      <c r="BJ303" s="17">
        <v>0</v>
      </c>
      <c r="BK303" s="17">
        <v>0</v>
      </c>
      <c r="BL303" s="17">
        <v>0</v>
      </c>
      <c r="BM303" s="17">
        <v>0</v>
      </c>
      <c r="BN303" s="15">
        <f t="shared" si="133"/>
        <v>0</v>
      </c>
    </row>
    <row r="304" spans="1:66" x14ac:dyDescent="0.2">
      <c r="A304" s="14" t="s">
        <v>757</v>
      </c>
      <c r="B304" s="14" t="s">
        <v>1068</v>
      </c>
      <c r="C304" s="67" t="s">
        <v>156</v>
      </c>
      <c r="D304" s="14" t="s">
        <v>151</v>
      </c>
      <c r="E304" s="14" t="s">
        <v>31</v>
      </c>
      <c r="F304" s="14" t="s">
        <v>152</v>
      </c>
      <c r="G304" s="98">
        <f t="shared" si="114"/>
        <v>0</v>
      </c>
      <c r="H304" s="98">
        <f t="shared" si="115"/>
        <v>0</v>
      </c>
      <c r="I304" s="98">
        <f t="shared" si="116"/>
        <v>0</v>
      </c>
      <c r="J304" s="98">
        <f t="shared" si="117"/>
        <v>0</v>
      </c>
      <c r="K304" s="98">
        <f t="shared" si="118"/>
        <v>0</v>
      </c>
      <c r="L304" s="15">
        <f t="shared" si="119"/>
        <v>0</v>
      </c>
      <c r="M304" s="99">
        <v>0</v>
      </c>
      <c r="N304" s="98">
        <v>0</v>
      </c>
      <c r="O304" s="98">
        <v>0</v>
      </c>
      <c r="P304" s="98">
        <v>0</v>
      </c>
      <c r="Q304" s="98">
        <v>0</v>
      </c>
      <c r="R304" s="15">
        <f t="shared" si="120"/>
        <v>0</v>
      </c>
      <c r="S304" s="16">
        <v>100</v>
      </c>
      <c r="T304" s="17">
        <v>0</v>
      </c>
      <c r="U304" s="17">
        <v>0</v>
      </c>
      <c r="V304" s="17">
        <v>0</v>
      </c>
      <c r="W304" s="17">
        <v>0</v>
      </c>
      <c r="X304" s="15">
        <f t="shared" si="121"/>
        <v>100</v>
      </c>
      <c r="Y304" s="18">
        <f>S304*('Labour cost esc'!J$12-1)</f>
        <v>0.50978324760659888</v>
      </c>
      <c r="Z304" s="19">
        <f>T304*('Labour cost esc'!K$12-1)</f>
        <v>0</v>
      </c>
      <c r="AA304" s="19">
        <f>U304*('Labour cost esc'!L$12-1)</f>
        <v>0</v>
      </c>
      <c r="AB304" s="19">
        <f>V304*('Labour cost esc'!M$12-1)</f>
        <v>0</v>
      </c>
      <c r="AC304" s="19">
        <f>W304*('Labour cost esc'!N$12-1)</f>
        <v>0</v>
      </c>
      <c r="AD304" s="15">
        <f t="shared" si="122"/>
        <v>0.50978324760659888</v>
      </c>
      <c r="AE304" s="18">
        <f t="shared" si="123"/>
        <v>100.50978324760661</v>
      </c>
      <c r="AF304" s="19">
        <f t="shared" si="124"/>
        <v>0</v>
      </c>
      <c r="AG304" s="19">
        <f t="shared" si="125"/>
        <v>0</v>
      </c>
      <c r="AH304" s="19">
        <f t="shared" si="126"/>
        <v>0</v>
      </c>
      <c r="AI304" s="19">
        <f t="shared" si="127"/>
        <v>0</v>
      </c>
      <c r="AJ304" s="20">
        <f t="shared" si="128"/>
        <v>100.50978324760661</v>
      </c>
      <c r="AK304" s="98">
        <f t="shared" si="134"/>
        <v>0</v>
      </c>
      <c r="AL304" s="98">
        <f t="shared" si="135"/>
        <v>0</v>
      </c>
      <c r="AM304" s="98">
        <f t="shared" si="136"/>
        <v>0</v>
      </c>
      <c r="AN304" s="98">
        <f t="shared" si="137"/>
        <v>0</v>
      </c>
      <c r="AO304" s="98">
        <f t="shared" si="138"/>
        <v>0</v>
      </c>
      <c r="AP304" s="15">
        <f t="shared" si="129"/>
        <v>0</v>
      </c>
      <c r="AQ304" s="99">
        <v>0</v>
      </c>
      <c r="AR304" s="98">
        <v>0</v>
      </c>
      <c r="AS304" s="98">
        <v>0</v>
      </c>
      <c r="AT304" s="98">
        <v>0</v>
      </c>
      <c r="AU304" s="98">
        <v>0</v>
      </c>
      <c r="AV304" s="15">
        <f t="shared" si="130"/>
        <v>0</v>
      </c>
      <c r="AW304" s="16">
        <v>0</v>
      </c>
      <c r="AX304" s="17">
        <v>0</v>
      </c>
      <c r="AY304" s="17">
        <v>0</v>
      </c>
      <c r="AZ304" s="17">
        <v>0</v>
      </c>
      <c r="BA304" s="17">
        <v>0</v>
      </c>
      <c r="BB304" s="15">
        <f t="shared" si="131"/>
        <v>0</v>
      </c>
      <c r="BC304" s="16">
        <v>0</v>
      </c>
      <c r="BD304" s="17">
        <v>0</v>
      </c>
      <c r="BE304" s="17">
        <v>0</v>
      </c>
      <c r="BF304" s="17">
        <v>0</v>
      </c>
      <c r="BG304" s="17">
        <v>0</v>
      </c>
      <c r="BH304" s="15">
        <f t="shared" si="132"/>
        <v>0</v>
      </c>
      <c r="BI304" s="16">
        <v>0</v>
      </c>
      <c r="BJ304" s="17">
        <v>0</v>
      </c>
      <c r="BK304" s="17">
        <v>0</v>
      </c>
      <c r="BL304" s="17">
        <v>0</v>
      </c>
      <c r="BM304" s="17">
        <v>0</v>
      </c>
      <c r="BN304" s="15">
        <f t="shared" si="133"/>
        <v>0</v>
      </c>
    </row>
    <row r="305" spans="1:66" x14ac:dyDescent="0.2">
      <c r="A305" s="14" t="s">
        <v>758</v>
      </c>
      <c r="B305" s="14" t="s">
        <v>1068</v>
      </c>
      <c r="C305" s="67" t="s">
        <v>157</v>
      </c>
      <c r="D305" s="14" t="s">
        <v>151</v>
      </c>
      <c r="E305" s="14" t="s">
        <v>31</v>
      </c>
      <c r="F305" s="14" t="s">
        <v>37</v>
      </c>
      <c r="G305" s="98">
        <f t="shared" si="114"/>
        <v>0</v>
      </c>
      <c r="H305" s="98">
        <f t="shared" si="115"/>
        <v>0</v>
      </c>
      <c r="I305" s="98">
        <f t="shared" si="116"/>
        <v>0</v>
      </c>
      <c r="J305" s="98">
        <f t="shared" si="117"/>
        <v>0</v>
      </c>
      <c r="K305" s="98">
        <f t="shared" si="118"/>
        <v>0</v>
      </c>
      <c r="L305" s="15">
        <f t="shared" si="119"/>
        <v>0</v>
      </c>
      <c r="M305" s="99"/>
      <c r="N305" s="98"/>
      <c r="O305" s="98"/>
      <c r="P305" s="98"/>
      <c r="Q305" s="98"/>
      <c r="R305" s="15">
        <f t="shared" si="120"/>
        <v>0</v>
      </c>
      <c r="S305" s="16">
        <v>130</v>
      </c>
      <c r="T305" s="17">
        <v>50</v>
      </c>
      <c r="U305" s="17">
        <v>50</v>
      </c>
      <c r="V305" s="17">
        <v>50</v>
      </c>
      <c r="W305" s="17">
        <v>50</v>
      </c>
      <c r="X305" s="15">
        <f t="shared" si="121"/>
        <v>330</v>
      </c>
      <c r="Y305" s="18">
        <f>S305*('Labour cost esc'!J$12-1)</f>
        <v>0.66271822188857854</v>
      </c>
      <c r="Z305" s="19">
        <f>T305*('Labour cost esc'!K$12-1)</f>
        <v>0.382824295537465</v>
      </c>
      <c r="AA305" s="19">
        <f>U305*('Labour cost esc'!L$12-1)</f>
        <v>0.51108264240430357</v>
      </c>
      <c r="AB305" s="19">
        <f>V305*('Labour cost esc'!M$12-1)</f>
        <v>0.63966749346718865</v>
      </c>
      <c r="AC305" s="19">
        <f>W305*('Labour cost esc'!N$12-1)</f>
        <v>0.76857967990000553</v>
      </c>
      <c r="AD305" s="15">
        <f t="shared" si="122"/>
        <v>2.9648723331975413</v>
      </c>
      <c r="AE305" s="18">
        <f t="shared" si="123"/>
        <v>130.66271822188858</v>
      </c>
      <c r="AF305" s="19">
        <f t="shared" si="124"/>
        <v>50.382824295537468</v>
      </c>
      <c r="AG305" s="19">
        <f t="shared" si="125"/>
        <v>50.511082642404304</v>
      </c>
      <c r="AH305" s="19">
        <f t="shared" si="126"/>
        <v>50.639667493467186</v>
      </c>
      <c r="AI305" s="19">
        <f t="shared" si="127"/>
        <v>50.768579679900007</v>
      </c>
      <c r="AJ305" s="20">
        <f t="shared" si="128"/>
        <v>332.96487233319755</v>
      </c>
      <c r="AK305" s="98">
        <f t="shared" si="134"/>
        <v>0</v>
      </c>
      <c r="AL305" s="98">
        <f t="shared" si="135"/>
        <v>0</v>
      </c>
      <c r="AM305" s="98">
        <f t="shared" si="136"/>
        <v>0</v>
      </c>
      <c r="AN305" s="98">
        <f t="shared" si="137"/>
        <v>0</v>
      </c>
      <c r="AO305" s="98">
        <f t="shared" si="138"/>
        <v>0</v>
      </c>
      <c r="AP305" s="15">
        <f t="shared" si="129"/>
        <v>0</v>
      </c>
      <c r="AQ305" s="99">
        <v>0</v>
      </c>
      <c r="AR305" s="98">
        <v>0</v>
      </c>
      <c r="AS305" s="98">
        <v>0</v>
      </c>
      <c r="AT305" s="98">
        <v>0</v>
      </c>
      <c r="AU305" s="98">
        <v>0</v>
      </c>
      <c r="AV305" s="15">
        <f t="shared" si="130"/>
        <v>0</v>
      </c>
      <c r="AW305" s="16"/>
      <c r="AX305" s="17"/>
      <c r="AY305" s="17"/>
      <c r="AZ305" s="17"/>
      <c r="BA305" s="17"/>
      <c r="BB305" s="15">
        <f t="shared" si="131"/>
        <v>0</v>
      </c>
      <c r="BC305" s="16"/>
      <c r="BD305" s="17"/>
      <c r="BE305" s="17"/>
      <c r="BF305" s="17"/>
      <c r="BG305" s="17"/>
      <c r="BH305" s="15">
        <f t="shared" si="132"/>
        <v>0</v>
      </c>
      <c r="BI305" s="16"/>
      <c r="BJ305" s="17"/>
      <c r="BK305" s="17"/>
      <c r="BL305" s="17"/>
      <c r="BM305" s="17"/>
      <c r="BN305" s="15">
        <f t="shared" si="133"/>
        <v>0</v>
      </c>
    </row>
    <row r="306" spans="1:66" x14ac:dyDescent="0.2">
      <c r="A306" s="14" t="s">
        <v>759</v>
      </c>
      <c r="B306" s="14" t="s">
        <v>1068</v>
      </c>
      <c r="C306" s="67" t="s">
        <v>158</v>
      </c>
      <c r="D306" s="14" t="s">
        <v>159</v>
      </c>
      <c r="E306" s="14" t="s">
        <v>79</v>
      </c>
      <c r="F306" s="14" t="s">
        <v>40</v>
      </c>
      <c r="G306" s="98">
        <f t="shared" si="114"/>
        <v>150</v>
      </c>
      <c r="H306" s="98">
        <f t="shared" si="115"/>
        <v>150</v>
      </c>
      <c r="I306" s="98">
        <f t="shared" si="116"/>
        <v>150</v>
      </c>
      <c r="J306" s="98">
        <f t="shared" si="117"/>
        <v>150</v>
      </c>
      <c r="K306" s="98">
        <f t="shared" si="118"/>
        <v>150</v>
      </c>
      <c r="L306" s="15">
        <f t="shared" si="119"/>
        <v>150</v>
      </c>
      <c r="M306" s="99">
        <v>12</v>
      </c>
      <c r="N306" s="98">
        <v>12</v>
      </c>
      <c r="O306" s="98">
        <v>12</v>
      </c>
      <c r="P306" s="98">
        <v>12</v>
      </c>
      <c r="Q306" s="98">
        <v>12</v>
      </c>
      <c r="R306" s="15">
        <f t="shared" si="120"/>
        <v>60</v>
      </c>
      <c r="S306" s="16">
        <v>1800</v>
      </c>
      <c r="T306" s="17">
        <v>1800</v>
      </c>
      <c r="U306" s="17">
        <v>1800</v>
      </c>
      <c r="V306" s="17">
        <v>1800</v>
      </c>
      <c r="W306" s="17">
        <v>1800</v>
      </c>
      <c r="X306" s="15">
        <f t="shared" si="121"/>
        <v>9000</v>
      </c>
      <c r="Y306" s="18">
        <f>S306*('Labour cost esc'!J$12-1)</f>
        <v>9.1760984569187798</v>
      </c>
      <c r="Z306" s="19">
        <f>T306*('Labour cost esc'!K$12-1)</f>
        <v>13.78167463934874</v>
      </c>
      <c r="AA306" s="19">
        <f>U306*('Labour cost esc'!L$12-1)</f>
        <v>18.39897512655493</v>
      </c>
      <c r="AB306" s="19">
        <f>V306*('Labour cost esc'!M$12-1)</f>
        <v>23.02802976481879</v>
      </c>
      <c r="AC306" s="19">
        <f>W306*('Labour cost esc'!N$12-1)</f>
        <v>27.668868476400199</v>
      </c>
      <c r="AD306" s="15">
        <f t="shared" si="122"/>
        <v>92.053646464041435</v>
      </c>
      <c r="AE306" s="18">
        <f t="shared" si="123"/>
        <v>1809.1760984569187</v>
      </c>
      <c r="AF306" s="19">
        <f t="shared" si="124"/>
        <v>1813.7816746393487</v>
      </c>
      <c r="AG306" s="19">
        <f t="shared" si="125"/>
        <v>1818.3989751265549</v>
      </c>
      <c r="AH306" s="19">
        <f t="shared" si="126"/>
        <v>1823.0280297648187</v>
      </c>
      <c r="AI306" s="19">
        <f t="shared" si="127"/>
        <v>1827.6688684764001</v>
      </c>
      <c r="AJ306" s="20">
        <f t="shared" si="128"/>
        <v>9092.0536464640409</v>
      </c>
      <c r="AK306" s="98">
        <f t="shared" si="134"/>
        <v>0</v>
      </c>
      <c r="AL306" s="98">
        <f t="shared" si="135"/>
        <v>0</v>
      </c>
      <c r="AM306" s="98">
        <f t="shared" si="136"/>
        <v>0</v>
      </c>
      <c r="AN306" s="98">
        <f t="shared" si="137"/>
        <v>0</v>
      </c>
      <c r="AO306" s="98">
        <f t="shared" si="138"/>
        <v>0</v>
      </c>
      <c r="AP306" s="15">
        <f t="shared" si="129"/>
        <v>0</v>
      </c>
      <c r="AQ306" s="99">
        <v>0</v>
      </c>
      <c r="AR306" s="98">
        <v>0</v>
      </c>
      <c r="AS306" s="98">
        <v>0</v>
      </c>
      <c r="AT306" s="98">
        <v>0</v>
      </c>
      <c r="AU306" s="98">
        <v>0</v>
      </c>
      <c r="AV306" s="15">
        <f t="shared" si="130"/>
        <v>0</v>
      </c>
      <c r="AW306" s="16">
        <v>1152.0558289393405</v>
      </c>
      <c r="AX306" s="17">
        <v>1052.2325036013965</v>
      </c>
      <c r="AY306" s="17">
        <v>844.24617252000041</v>
      </c>
      <c r="AZ306" s="17">
        <v>820.69714999999985</v>
      </c>
      <c r="BA306" s="17">
        <v>810</v>
      </c>
      <c r="BB306" s="15">
        <f t="shared" si="131"/>
        <v>4679.2316550607375</v>
      </c>
      <c r="BC306" s="16">
        <v>986.87835948152281</v>
      </c>
      <c r="BD306" s="17">
        <v>987.54236184025297</v>
      </c>
      <c r="BE306" s="17">
        <v>988.20681096035787</v>
      </c>
      <c r="BF306" s="17">
        <v>988.87170714243246</v>
      </c>
      <c r="BG306" s="17">
        <v>989.53705068727322</v>
      </c>
      <c r="BH306" s="15">
        <f t="shared" si="132"/>
        <v>4941.0362901118397</v>
      </c>
      <c r="BI306" s="16">
        <v>1575.0304848589094</v>
      </c>
      <c r="BJ306" s="17">
        <v>758.61960486406781</v>
      </c>
      <c r="BK306" s="17">
        <v>970.75054825035954</v>
      </c>
      <c r="BL306" s="17">
        <v>967.69653146984513</v>
      </c>
      <c r="BM306" s="17">
        <v>918.62600546319084</v>
      </c>
      <c r="BN306" s="15">
        <f t="shared" si="133"/>
        <v>5190.7231749063731</v>
      </c>
    </row>
    <row r="307" spans="1:66" x14ac:dyDescent="0.2">
      <c r="A307" s="14" t="s">
        <v>760</v>
      </c>
      <c r="B307" s="14" t="s">
        <v>1068</v>
      </c>
      <c r="C307" s="67" t="s">
        <v>761</v>
      </c>
      <c r="D307" s="14" t="s">
        <v>159</v>
      </c>
      <c r="E307" s="14" t="s">
        <v>79</v>
      </c>
      <c r="F307" s="14" t="s">
        <v>37</v>
      </c>
      <c r="G307" s="98">
        <f t="shared" si="114"/>
        <v>0</v>
      </c>
      <c r="H307" s="98">
        <f t="shared" si="115"/>
        <v>0</v>
      </c>
      <c r="I307" s="98">
        <f t="shared" si="116"/>
        <v>0</v>
      </c>
      <c r="J307" s="98">
        <f t="shared" si="117"/>
        <v>0</v>
      </c>
      <c r="K307" s="98">
        <f t="shared" si="118"/>
        <v>0</v>
      </c>
      <c r="L307" s="15">
        <f t="shared" si="119"/>
        <v>0</v>
      </c>
      <c r="M307" s="99">
        <v>0</v>
      </c>
      <c r="N307" s="98">
        <v>0</v>
      </c>
      <c r="O307" s="98">
        <v>0</v>
      </c>
      <c r="P307" s="98">
        <v>0</v>
      </c>
      <c r="Q307" s="98">
        <v>0</v>
      </c>
      <c r="R307" s="15">
        <f t="shared" si="120"/>
        <v>0</v>
      </c>
      <c r="S307" s="16">
        <v>0</v>
      </c>
      <c r="T307" s="17">
        <v>0</v>
      </c>
      <c r="U307" s="17">
        <v>0</v>
      </c>
      <c r="V307" s="17">
        <v>0</v>
      </c>
      <c r="W307" s="17">
        <v>0</v>
      </c>
      <c r="X307" s="15">
        <f t="shared" si="121"/>
        <v>0</v>
      </c>
      <c r="Y307" s="18">
        <f>S307*('Labour cost esc'!J$12-1)</f>
        <v>0</v>
      </c>
      <c r="Z307" s="19">
        <f>T307*('Labour cost esc'!K$12-1)</f>
        <v>0</v>
      </c>
      <c r="AA307" s="19">
        <f>U307*('Labour cost esc'!L$12-1)</f>
        <v>0</v>
      </c>
      <c r="AB307" s="19">
        <f>V307*('Labour cost esc'!M$12-1)</f>
        <v>0</v>
      </c>
      <c r="AC307" s="19">
        <f>W307*('Labour cost esc'!N$12-1)</f>
        <v>0</v>
      </c>
      <c r="AD307" s="15">
        <f t="shared" si="122"/>
        <v>0</v>
      </c>
      <c r="AE307" s="18">
        <f t="shared" si="123"/>
        <v>0</v>
      </c>
      <c r="AF307" s="19">
        <f t="shared" si="124"/>
        <v>0</v>
      </c>
      <c r="AG307" s="19">
        <f t="shared" si="125"/>
        <v>0</v>
      </c>
      <c r="AH307" s="19">
        <f t="shared" si="126"/>
        <v>0</v>
      </c>
      <c r="AI307" s="19">
        <f t="shared" si="127"/>
        <v>0</v>
      </c>
      <c r="AJ307" s="20">
        <f t="shared" si="128"/>
        <v>0</v>
      </c>
      <c r="AK307" s="98">
        <f t="shared" si="134"/>
        <v>0</v>
      </c>
      <c r="AL307" s="98">
        <f t="shared" si="135"/>
        <v>0</v>
      </c>
      <c r="AM307" s="98">
        <f t="shared" si="136"/>
        <v>0</v>
      </c>
      <c r="AN307" s="98">
        <f t="shared" si="137"/>
        <v>0</v>
      </c>
      <c r="AO307" s="98">
        <f t="shared" si="138"/>
        <v>0</v>
      </c>
      <c r="AP307" s="15">
        <f t="shared" si="129"/>
        <v>0</v>
      </c>
      <c r="AQ307" s="99">
        <v>0</v>
      </c>
      <c r="AR307" s="98">
        <v>0</v>
      </c>
      <c r="AS307" s="98">
        <v>0</v>
      </c>
      <c r="AT307" s="98">
        <v>0</v>
      </c>
      <c r="AU307" s="98">
        <v>0</v>
      </c>
      <c r="AV307" s="15">
        <f t="shared" si="130"/>
        <v>0</v>
      </c>
      <c r="AW307" s="16">
        <v>0</v>
      </c>
      <c r="AX307" s="17">
        <v>0</v>
      </c>
      <c r="AY307" s="17">
        <v>0</v>
      </c>
      <c r="AZ307" s="17">
        <v>0</v>
      </c>
      <c r="BA307" s="17">
        <v>0</v>
      </c>
      <c r="BB307" s="15">
        <f t="shared" si="131"/>
        <v>0</v>
      </c>
      <c r="BC307" s="16">
        <v>0</v>
      </c>
      <c r="BD307" s="17">
        <v>0</v>
      </c>
      <c r="BE307" s="17">
        <v>0</v>
      </c>
      <c r="BF307" s="17">
        <v>0</v>
      </c>
      <c r="BG307" s="17">
        <v>0</v>
      </c>
      <c r="BH307" s="15">
        <f t="shared" si="132"/>
        <v>0</v>
      </c>
      <c r="BI307" s="16">
        <v>60.164649112745444</v>
      </c>
      <c r="BJ307" s="17">
        <v>0.24788654237288135</v>
      </c>
      <c r="BK307" s="17">
        <v>209.69828399484658</v>
      </c>
      <c r="BL307" s="17">
        <v>15.701110792512909</v>
      </c>
      <c r="BM307" s="17">
        <v>-1.8732661164675768</v>
      </c>
      <c r="BN307" s="15">
        <f t="shared" si="133"/>
        <v>283.93866432601027</v>
      </c>
    </row>
    <row r="308" spans="1:66" x14ac:dyDescent="0.2">
      <c r="A308" s="14" t="s">
        <v>762</v>
      </c>
      <c r="B308" s="14" t="s">
        <v>1068</v>
      </c>
      <c r="C308" s="67" t="s">
        <v>763</v>
      </c>
      <c r="D308" s="14" t="s">
        <v>159</v>
      </c>
      <c r="E308" s="14" t="s">
        <v>79</v>
      </c>
      <c r="F308" s="14" t="s">
        <v>40</v>
      </c>
      <c r="G308" s="98">
        <f t="shared" si="114"/>
        <v>0</v>
      </c>
      <c r="H308" s="98">
        <f t="shared" si="115"/>
        <v>0</v>
      </c>
      <c r="I308" s="98">
        <f t="shared" si="116"/>
        <v>0</v>
      </c>
      <c r="J308" s="98">
        <f t="shared" si="117"/>
        <v>0</v>
      </c>
      <c r="K308" s="98">
        <f t="shared" si="118"/>
        <v>0</v>
      </c>
      <c r="L308" s="15">
        <f t="shared" si="119"/>
        <v>0</v>
      </c>
      <c r="M308" s="99">
        <v>0</v>
      </c>
      <c r="N308" s="98">
        <v>0</v>
      </c>
      <c r="O308" s="98">
        <v>0</v>
      </c>
      <c r="P308" s="98">
        <v>0</v>
      </c>
      <c r="Q308" s="98">
        <v>0</v>
      </c>
      <c r="R308" s="15">
        <f t="shared" si="120"/>
        <v>0</v>
      </c>
      <c r="S308" s="16">
        <v>0</v>
      </c>
      <c r="T308" s="17">
        <v>0</v>
      </c>
      <c r="U308" s="17">
        <v>0</v>
      </c>
      <c r="V308" s="17">
        <v>0</v>
      </c>
      <c r="W308" s="17">
        <v>0</v>
      </c>
      <c r="X308" s="15">
        <f t="shared" si="121"/>
        <v>0</v>
      </c>
      <c r="Y308" s="18">
        <f>S308*('Labour cost esc'!J$12-1)</f>
        <v>0</v>
      </c>
      <c r="Z308" s="19">
        <f>T308*('Labour cost esc'!K$12-1)</f>
        <v>0</v>
      </c>
      <c r="AA308" s="19">
        <f>U308*('Labour cost esc'!L$12-1)</f>
        <v>0</v>
      </c>
      <c r="AB308" s="19">
        <f>V308*('Labour cost esc'!M$12-1)</f>
        <v>0</v>
      </c>
      <c r="AC308" s="19">
        <f>W308*('Labour cost esc'!N$12-1)</f>
        <v>0</v>
      </c>
      <c r="AD308" s="15">
        <f t="shared" si="122"/>
        <v>0</v>
      </c>
      <c r="AE308" s="18">
        <f t="shared" si="123"/>
        <v>0</v>
      </c>
      <c r="AF308" s="19">
        <f t="shared" si="124"/>
        <v>0</v>
      </c>
      <c r="AG308" s="19">
        <f t="shared" si="125"/>
        <v>0</v>
      </c>
      <c r="AH308" s="19">
        <f t="shared" si="126"/>
        <v>0</v>
      </c>
      <c r="AI308" s="19">
        <f t="shared" si="127"/>
        <v>0</v>
      </c>
      <c r="AJ308" s="20">
        <f t="shared" si="128"/>
        <v>0</v>
      </c>
      <c r="AK308" s="98">
        <f t="shared" si="134"/>
        <v>0</v>
      </c>
      <c r="AL308" s="98">
        <f t="shared" si="135"/>
        <v>0</v>
      </c>
      <c r="AM308" s="98">
        <f t="shared" si="136"/>
        <v>0</v>
      </c>
      <c r="AN308" s="98">
        <f t="shared" si="137"/>
        <v>0</v>
      </c>
      <c r="AO308" s="98">
        <f t="shared" si="138"/>
        <v>0</v>
      </c>
      <c r="AP308" s="15">
        <f t="shared" si="129"/>
        <v>0</v>
      </c>
      <c r="AQ308" s="99">
        <v>0</v>
      </c>
      <c r="AR308" s="98">
        <v>0</v>
      </c>
      <c r="AS308" s="98">
        <v>0</v>
      </c>
      <c r="AT308" s="98">
        <v>0</v>
      </c>
      <c r="AU308" s="98">
        <v>0</v>
      </c>
      <c r="AV308" s="15">
        <f t="shared" si="130"/>
        <v>0</v>
      </c>
      <c r="AW308" s="16">
        <v>0</v>
      </c>
      <c r="AX308" s="17">
        <v>0</v>
      </c>
      <c r="AY308" s="17">
        <v>0</v>
      </c>
      <c r="AZ308" s="17">
        <v>0</v>
      </c>
      <c r="BA308" s="17">
        <v>0</v>
      </c>
      <c r="BB308" s="15">
        <f t="shared" si="131"/>
        <v>0</v>
      </c>
      <c r="BC308" s="16">
        <v>0</v>
      </c>
      <c r="BD308" s="17">
        <v>0</v>
      </c>
      <c r="BE308" s="17">
        <v>0</v>
      </c>
      <c r="BF308" s="17">
        <v>0</v>
      </c>
      <c r="BG308" s="17">
        <v>0</v>
      </c>
      <c r="BH308" s="15">
        <f t="shared" si="132"/>
        <v>0</v>
      </c>
      <c r="BI308" s="16">
        <v>174.97258631656365</v>
      </c>
      <c r="BJ308" s="17">
        <v>0</v>
      </c>
      <c r="BK308" s="17">
        <v>0</v>
      </c>
      <c r="BL308" s="17">
        <v>0</v>
      </c>
      <c r="BM308" s="17">
        <v>0</v>
      </c>
      <c r="BN308" s="15">
        <f t="shared" si="133"/>
        <v>174.97258631656365</v>
      </c>
    </row>
    <row r="309" spans="1:66" x14ac:dyDescent="0.2">
      <c r="A309" s="14" t="s">
        <v>764</v>
      </c>
      <c r="B309" s="14" t="s">
        <v>1068</v>
      </c>
      <c r="C309" s="67" t="s">
        <v>160</v>
      </c>
      <c r="D309" s="14" t="s">
        <v>159</v>
      </c>
      <c r="E309" s="14" t="s">
        <v>79</v>
      </c>
      <c r="F309" s="14" t="s">
        <v>40</v>
      </c>
      <c r="G309" s="98">
        <f t="shared" si="114"/>
        <v>300</v>
      </c>
      <c r="H309" s="98">
        <f t="shared" si="115"/>
        <v>419</v>
      </c>
      <c r="I309" s="98">
        <f t="shared" si="116"/>
        <v>306</v>
      </c>
      <c r="J309" s="98">
        <f t="shared" si="117"/>
        <v>200</v>
      </c>
      <c r="K309" s="98">
        <f t="shared" si="118"/>
        <v>450</v>
      </c>
      <c r="L309" s="15">
        <f t="shared" si="119"/>
        <v>329.16666666666669</v>
      </c>
      <c r="M309" s="99">
        <v>2</v>
      </c>
      <c r="N309" s="98">
        <v>1</v>
      </c>
      <c r="O309" s="98">
        <v>1</v>
      </c>
      <c r="P309" s="98">
        <v>1</v>
      </c>
      <c r="Q309" s="98">
        <v>1</v>
      </c>
      <c r="R309" s="15">
        <f t="shared" si="120"/>
        <v>6</v>
      </c>
      <c r="S309" s="16">
        <v>600</v>
      </c>
      <c r="T309" s="17">
        <v>419</v>
      </c>
      <c r="U309" s="17">
        <v>306</v>
      </c>
      <c r="V309" s="17">
        <v>200</v>
      </c>
      <c r="W309" s="17">
        <v>450</v>
      </c>
      <c r="X309" s="15">
        <f t="shared" si="121"/>
        <v>1975</v>
      </c>
      <c r="Y309" s="18">
        <f>S309*('Labour cost esc'!J$12-1)</f>
        <v>3.0586994856395933</v>
      </c>
      <c r="Z309" s="19">
        <f>T309*('Labour cost esc'!K$12-1)</f>
        <v>3.2080675966039567</v>
      </c>
      <c r="AA309" s="19">
        <f>U309*('Labour cost esc'!L$12-1)</f>
        <v>3.1278257715143378</v>
      </c>
      <c r="AB309" s="19">
        <f>V309*('Labour cost esc'!M$12-1)</f>
        <v>2.5586699738687546</v>
      </c>
      <c r="AC309" s="19">
        <f>W309*('Labour cost esc'!N$12-1)</f>
        <v>6.9172171191000498</v>
      </c>
      <c r="AD309" s="15">
        <f t="shared" si="122"/>
        <v>18.870479946726693</v>
      </c>
      <c r="AE309" s="18">
        <f t="shared" si="123"/>
        <v>603.05869948563964</v>
      </c>
      <c r="AF309" s="19">
        <f t="shared" si="124"/>
        <v>422.20806759660394</v>
      </c>
      <c r="AG309" s="19">
        <f t="shared" si="125"/>
        <v>309.12782577151432</v>
      </c>
      <c r="AH309" s="19">
        <f t="shared" si="126"/>
        <v>202.55866997386875</v>
      </c>
      <c r="AI309" s="19">
        <f t="shared" si="127"/>
        <v>456.91721711910003</v>
      </c>
      <c r="AJ309" s="20">
        <f t="shared" si="128"/>
        <v>1993.8704799467268</v>
      </c>
      <c r="AK309" s="98">
        <f t="shared" si="134"/>
        <v>0</v>
      </c>
      <c r="AL309" s="98">
        <f t="shared" si="135"/>
        <v>0</v>
      </c>
      <c r="AM309" s="98">
        <f t="shared" si="136"/>
        <v>0</v>
      </c>
      <c r="AN309" s="98">
        <f t="shared" si="137"/>
        <v>0</v>
      </c>
      <c r="AO309" s="98">
        <f t="shared" si="138"/>
        <v>0</v>
      </c>
      <c r="AP309" s="15">
        <f t="shared" si="129"/>
        <v>0</v>
      </c>
      <c r="AQ309" s="99">
        <v>0</v>
      </c>
      <c r="AR309" s="98">
        <v>0</v>
      </c>
      <c r="AS309" s="98">
        <v>0</v>
      </c>
      <c r="AT309" s="98">
        <v>0</v>
      </c>
      <c r="AU309" s="98">
        <v>0</v>
      </c>
      <c r="AV309" s="15">
        <f t="shared" si="130"/>
        <v>0</v>
      </c>
      <c r="AW309" s="16">
        <v>234.05232113896125</v>
      </c>
      <c r="AX309" s="17">
        <v>329.1787831788991</v>
      </c>
      <c r="AY309" s="17">
        <v>271.19341782000004</v>
      </c>
      <c r="AZ309" s="17">
        <v>0</v>
      </c>
      <c r="BA309" s="17">
        <v>200.00000000000003</v>
      </c>
      <c r="BB309" s="15">
        <f t="shared" si="131"/>
        <v>1034.4245221378605</v>
      </c>
      <c r="BC309" s="16">
        <v>243.67366900778347</v>
      </c>
      <c r="BD309" s="17">
        <v>0</v>
      </c>
      <c r="BE309" s="17">
        <v>244.00168171860693</v>
      </c>
      <c r="BF309" s="17">
        <v>0</v>
      </c>
      <c r="BG309" s="17">
        <v>244.33013597216626</v>
      </c>
      <c r="BH309" s="15">
        <f t="shared" si="132"/>
        <v>732.00548669855675</v>
      </c>
      <c r="BI309" s="16">
        <v>0</v>
      </c>
      <c r="BJ309" s="17">
        <v>373.54148881932207</v>
      </c>
      <c r="BK309" s="17">
        <v>6.2415149868536357E-2</v>
      </c>
      <c r="BL309" s="17">
        <v>0</v>
      </c>
      <c r="BM309" s="17">
        <v>0</v>
      </c>
      <c r="BN309" s="15">
        <f t="shared" si="133"/>
        <v>373.60390396919058</v>
      </c>
    </row>
    <row r="310" spans="1:66" x14ac:dyDescent="0.2">
      <c r="A310" s="14" t="s">
        <v>765</v>
      </c>
      <c r="B310" s="14" t="s">
        <v>1068</v>
      </c>
      <c r="C310" s="67" t="s">
        <v>161</v>
      </c>
      <c r="D310" s="14" t="s">
        <v>159</v>
      </c>
      <c r="E310" s="14" t="s">
        <v>79</v>
      </c>
      <c r="F310" s="14" t="s">
        <v>40</v>
      </c>
      <c r="G310" s="98">
        <f t="shared" si="114"/>
        <v>150</v>
      </c>
      <c r="H310" s="98">
        <f t="shared" si="115"/>
        <v>150</v>
      </c>
      <c r="I310" s="98">
        <f t="shared" si="116"/>
        <v>150</v>
      </c>
      <c r="J310" s="98">
        <f t="shared" si="117"/>
        <v>150</v>
      </c>
      <c r="K310" s="98">
        <f t="shared" si="118"/>
        <v>0</v>
      </c>
      <c r="L310" s="15">
        <f t="shared" si="119"/>
        <v>150</v>
      </c>
      <c r="M310" s="99">
        <v>5</v>
      </c>
      <c r="N310" s="98">
        <v>2</v>
      </c>
      <c r="O310" s="98">
        <v>1</v>
      </c>
      <c r="P310" s="98">
        <v>1</v>
      </c>
      <c r="Q310" s="98">
        <v>0</v>
      </c>
      <c r="R310" s="15">
        <f t="shared" si="120"/>
        <v>9</v>
      </c>
      <c r="S310" s="16">
        <v>750</v>
      </c>
      <c r="T310" s="17">
        <v>300</v>
      </c>
      <c r="U310" s="17">
        <v>150</v>
      </c>
      <c r="V310" s="17">
        <v>150</v>
      </c>
      <c r="W310" s="17">
        <v>0</v>
      </c>
      <c r="X310" s="15">
        <f t="shared" si="121"/>
        <v>1350</v>
      </c>
      <c r="Y310" s="18">
        <f>S310*('Labour cost esc'!J$12-1)</f>
        <v>3.8233743570494916</v>
      </c>
      <c r="Z310" s="19">
        <f>T310*('Labour cost esc'!K$12-1)</f>
        <v>2.29694577322479</v>
      </c>
      <c r="AA310" s="19">
        <f>U310*('Labour cost esc'!L$12-1)</f>
        <v>1.5332479272129107</v>
      </c>
      <c r="AB310" s="19">
        <f>V310*('Labour cost esc'!M$12-1)</f>
        <v>1.919002480401566</v>
      </c>
      <c r="AC310" s="19">
        <f>W310*('Labour cost esc'!N$12-1)</f>
        <v>0</v>
      </c>
      <c r="AD310" s="15">
        <f t="shared" si="122"/>
        <v>9.5725705378887582</v>
      </c>
      <c r="AE310" s="18">
        <f t="shared" si="123"/>
        <v>753.82337435704949</v>
      </c>
      <c r="AF310" s="19">
        <f t="shared" si="124"/>
        <v>302.29694577322476</v>
      </c>
      <c r="AG310" s="19">
        <f t="shared" si="125"/>
        <v>151.5332479272129</v>
      </c>
      <c r="AH310" s="19">
        <f t="shared" si="126"/>
        <v>151.91900248040156</v>
      </c>
      <c r="AI310" s="19">
        <f t="shared" si="127"/>
        <v>0</v>
      </c>
      <c r="AJ310" s="20">
        <f t="shared" si="128"/>
        <v>1359.5725705378886</v>
      </c>
      <c r="AK310" s="98">
        <f t="shared" si="134"/>
        <v>0</v>
      </c>
      <c r="AL310" s="98">
        <f t="shared" si="135"/>
        <v>0</v>
      </c>
      <c r="AM310" s="98">
        <f t="shared" si="136"/>
        <v>0</v>
      </c>
      <c r="AN310" s="98">
        <f t="shared" si="137"/>
        <v>0</v>
      </c>
      <c r="AO310" s="98">
        <f t="shared" si="138"/>
        <v>0</v>
      </c>
      <c r="AP310" s="15">
        <f t="shared" si="129"/>
        <v>0</v>
      </c>
      <c r="AQ310" s="99">
        <v>0</v>
      </c>
      <c r="AR310" s="98">
        <v>0</v>
      </c>
      <c r="AS310" s="98">
        <v>0</v>
      </c>
      <c r="AT310" s="98">
        <v>0</v>
      </c>
      <c r="AU310" s="98">
        <v>0</v>
      </c>
      <c r="AV310" s="15">
        <f t="shared" si="130"/>
        <v>0</v>
      </c>
      <c r="AW310" s="16">
        <v>0</v>
      </c>
      <c r="AX310" s="17">
        <v>0</v>
      </c>
      <c r="AY310" s="17">
        <v>0</v>
      </c>
      <c r="AZ310" s="17">
        <v>0</v>
      </c>
      <c r="BA310" s="17">
        <v>0</v>
      </c>
      <c r="BB310" s="15">
        <f t="shared" si="131"/>
        <v>0</v>
      </c>
      <c r="BC310" s="16">
        <v>0</v>
      </c>
      <c r="BD310" s="17">
        <v>0</v>
      </c>
      <c r="BE310" s="17">
        <v>0</v>
      </c>
      <c r="BF310" s="17">
        <v>0</v>
      </c>
      <c r="BG310" s="17">
        <v>0</v>
      </c>
      <c r="BH310" s="15">
        <f t="shared" si="132"/>
        <v>0</v>
      </c>
      <c r="BI310" s="16">
        <v>0</v>
      </c>
      <c r="BJ310" s="17">
        <v>0</v>
      </c>
      <c r="BK310" s="17">
        <v>119.65068673824716</v>
      </c>
      <c r="BL310" s="17">
        <v>3.0042968396901899</v>
      </c>
      <c r="BM310" s="17">
        <v>0</v>
      </c>
      <c r="BN310" s="15">
        <f t="shared" si="133"/>
        <v>122.65498357793734</v>
      </c>
    </row>
    <row r="311" spans="1:66" x14ac:dyDescent="0.2">
      <c r="A311" s="14" t="s">
        <v>766</v>
      </c>
      <c r="B311" s="14" t="s">
        <v>1068</v>
      </c>
      <c r="C311" s="67" t="s">
        <v>767</v>
      </c>
      <c r="D311" s="14" t="s">
        <v>159</v>
      </c>
      <c r="E311" s="14" t="s">
        <v>79</v>
      </c>
      <c r="F311" s="14" t="s">
        <v>32</v>
      </c>
      <c r="G311" s="98">
        <f t="shared" si="114"/>
        <v>0</v>
      </c>
      <c r="H311" s="98">
        <f t="shared" si="115"/>
        <v>0</v>
      </c>
      <c r="I311" s="98">
        <f t="shared" si="116"/>
        <v>0</v>
      </c>
      <c r="J311" s="98">
        <f t="shared" si="117"/>
        <v>0</v>
      </c>
      <c r="K311" s="98">
        <f t="shared" si="118"/>
        <v>0</v>
      </c>
      <c r="L311" s="15">
        <f t="shared" si="119"/>
        <v>0</v>
      </c>
      <c r="M311" s="99">
        <v>0</v>
      </c>
      <c r="N311" s="98">
        <v>0</v>
      </c>
      <c r="O311" s="98">
        <v>0</v>
      </c>
      <c r="P311" s="98">
        <v>0</v>
      </c>
      <c r="Q311" s="98">
        <v>0</v>
      </c>
      <c r="R311" s="15">
        <f t="shared" si="120"/>
        <v>0</v>
      </c>
      <c r="S311" s="16">
        <v>0</v>
      </c>
      <c r="T311" s="17">
        <v>0</v>
      </c>
      <c r="U311" s="17">
        <v>0</v>
      </c>
      <c r="V311" s="17">
        <v>0</v>
      </c>
      <c r="W311" s="17">
        <v>0</v>
      </c>
      <c r="X311" s="15">
        <f t="shared" si="121"/>
        <v>0</v>
      </c>
      <c r="Y311" s="18">
        <f>S311*('Labour cost esc'!J$12-1)</f>
        <v>0</v>
      </c>
      <c r="Z311" s="19">
        <f>T311*('Labour cost esc'!K$12-1)</f>
        <v>0</v>
      </c>
      <c r="AA311" s="19">
        <f>U311*('Labour cost esc'!L$12-1)</f>
        <v>0</v>
      </c>
      <c r="AB311" s="19">
        <f>V311*('Labour cost esc'!M$12-1)</f>
        <v>0</v>
      </c>
      <c r="AC311" s="19">
        <f>W311*('Labour cost esc'!N$12-1)</f>
        <v>0</v>
      </c>
      <c r="AD311" s="15">
        <f t="shared" si="122"/>
        <v>0</v>
      </c>
      <c r="AE311" s="18">
        <f t="shared" si="123"/>
        <v>0</v>
      </c>
      <c r="AF311" s="19">
        <f t="shared" si="124"/>
        <v>0</v>
      </c>
      <c r="AG311" s="19">
        <f t="shared" si="125"/>
        <v>0</v>
      </c>
      <c r="AH311" s="19">
        <f t="shared" si="126"/>
        <v>0</v>
      </c>
      <c r="AI311" s="19">
        <f t="shared" si="127"/>
        <v>0</v>
      </c>
      <c r="AJ311" s="20">
        <f t="shared" si="128"/>
        <v>0</v>
      </c>
      <c r="AK311" s="98">
        <f t="shared" si="134"/>
        <v>0</v>
      </c>
      <c r="AL311" s="98">
        <f t="shared" si="135"/>
        <v>0</v>
      </c>
      <c r="AM311" s="98">
        <f t="shared" si="136"/>
        <v>0</v>
      </c>
      <c r="AN311" s="98">
        <f t="shared" si="137"/>
        <v>0</v>
      </c>
      <c r="AO311" s="98">
        <f t="shared" si="138"/>
        <v>0</v>
      </c>
      <c r="AP311" s="15">
        <f t="shared" si="129"/>
        <v>0</v>
      </c>
      <c r="AQ311" s="99">
        <v>0</v>
      </c>
      <c r="AR311" s="98">
        <v>0</v>
      </c>
      <c r="AS311" s="98">
        <v>0</v>
      </c>
      <c r="AT311" s="98">
        <v>0</v>
      </c>
      <c r="AU311" s="98">
        <v>0</v>
      </c>
      <c r="AV311" s="15">
        <f t="shared" si="130"/>
        <v>0</v>
      </c>
      <c r="AW311" s="16">
        <v>119.80826109526792</v>
      </c>
      <c r="AX311" s="17">
        <v>59.129762331055048</v>
      </c>
      <c r="AY311" s="17">
        <v>29.17547964000002</v>
      </c>
      <c r="AZ311" s="17">
        <v>0</v>
      </c>
      <c r="BA311" s="17">
        <v>0</v>
      </c>
      <c r="BB311" s="15">
        <f t="shared" si="131"/>
        <v>208.11350306632298</v>
      </c>
      <c r="BC311" s="16">
        <v>0</v>
      </c>
      <c r="BD311" s="17">
        <v>0</v>
      </c>
      <c r="BE311" s="17">
        <v>0</v>
      </c>
      <c r="BF311" s="17">
        <v>0</v>
      </c>
      <c r="BG311" s="17">
        <v>0</v>
      </c>
      <c r="BH311" s="15">
        <f t="shared" si="132"/>
        <v>0</v>
      </c>
      <c r="BI311" s="16">
        <v>0</v>
      </c>
      <c r="BJ311" s="17">
        <v>0</v>
      </c>
      <c r="BK311" s="17">
        <v>0</v>
      </c>
      <c r="BL311" s="17">
        <v>440.68823368807222</v>
      </c>
      <c r="BM311" s="17">
        <v>160.06392643653578</v>
      </c>
      <c r="BN311" s="15">
        <f t="shared" si="133"/>
        <v>600.75216012460805</v>
      </c>
    </row>
    <row r="312" spans="1:66" x14ac:dyDescent="0.2">
      <c r="A312" s="14" t="s">
        <v>768</v>
      </c>
      <c r="B312" s="14" t="s">
        <v>1068</v>
      </c>
      <c r="C312" s="67" t="s">
        <v>769</v>
      </c>
      <c r="D312" s="14" t="s">
        <v>159</v>
      </c>
      <c r="E312" s="14" t="s">
        <v>79</v>
      </c>
      <c r="F312" s="14" t="s">
        <v>40</v>
      </c>
      <c r="G312" s="98">
        <f t="shared" si="114"/>
        <v>0</v>
      </c>
      <c r="H312" s="98">
        <f t="shared" si="115"/>
        <v>0</v>
      </c>
      <c r="I312" s="98">
        <f t="shared" si="116"/>
        <v>0</v>
      </c>
      <c r="J312" s="98">
        <f t="shared" si="117"/>
        <v>0</v>
      </c>
      <c r="K312" s="98">
        <f t="shared" si="118"/>
        <v>0</v>
      </c>
      <c r="L312" s="15">
        <f t="shared" si="119"/>
        <v>0</v>
      </c>
      <c r="M312" s="99">
        <v>0</v>
      </c>
      <c r="N312" s="98">
        <v>0</v>
      </c>
      <c r="O312" s="98">
        <v>0</v>
      </c>
      <c r="P312" s="98">
        <v>0</v>
      </c>
      <c r="Q312" s="98">
        <v>0</v>
      </c>
      <c r="R312" s="15">
        <f t="shared" si="120"/>
        <v>0</v>
      </c>
      <c r="S312" s="16">
        <v>0</v>
      </c>
      <c r="T312" s="17">
        <v>0</v>
      </c>
      <c r="U312" s="17">
        <v>0</v>
      </c>
      <c r="V312" s="17">
        <v>0</v>
      </c>
      <c r="W312" s="17">
        <v>0</v>
      </c>
      <c r="X312" s="15">
        <f t="shared" si="121"/>
        <v>0</v>
      </c>
      <c r="Y312" s="18">
        <f>S312*('Labour cost esc'!J$12-1)</f>
        <v>0</v>
      </c>
      <c r="Z312" s="19">
        <f>T312*('Labour cost esc'!K$12-1)</f>
        <v>0</v>
      </c>
      <c r="AA312" s="19">
        <f>U312*('Labour cost esc'!L$12-1)</f>
        <v>0</v>
      </c>
      <c r="AB312" s="19">
        <f>V312*('Labour cost esc'!M$12-1)</f>
        <v>0</v>
      </c>
      <c r="AC312" s="19">
        <f>W312*('Labour cost esc'!N$12-1)</f>
        <v>0</v>
      </c>
      <c r="AD312" s="15">
        <f t="shared" si="122"/>
        <v>0</v>
      </c>
      <c r="AE312" s="18">
        <f t="shared" si="123"/>
        <v>0</v>
      </c>
      <c r="AF312" s="19">
        <f t="shared" si="124"/>
        <v>0</v>
      </c>
      <c r="AG312" s="19">
        <f t="shared" si="125"/>
        <v>0</v>
      </c>
      <c r="AH312" s="19">
        <f t="shared" si="126"/>
        <v>0</v>
      </c>
      <c r="AI312" s="19">
        <f t="shared" si="127"/>
        <v>0</v>
      </c>
      <c r="AJ312" s="20">
        <f t="shared" si="128"/>
        <v>0</v>
      </c>
      <c r="AK312" s="98">
        <f t="shared" si="134"/>
        <v>0</v>
      </c>
      <c r="AL312" s="98">
        <f t="shared" si="135"/>
        <v>0</v>
      </c>
      <c r="AM312" s="98">
        <f t="shared" si="136"/>
        <v>0</v>
      </c>
      <c r="AN312" s="98">
        <f t="shared" si="137"/>
        <v>0</v>
      </c>
      <c r="AO312" s="98">
        <f t="shared" si="138"/>
        <v>0</v>
      </c>
      <c r="AP312" s="15">
        <f t="shared" si="129"/>
        <v>0</v>
      </c>
      <c r="AQ312" s="99">
        <v>0</v>
      </c>
      <c r="AR312" s="98">
        <v>0</v>
      </c>
      <c r="AS312" s="98">
        <v>0</v>
      </c>
      <c r="AT312" s="98">
        <v>0</v>
      </c>
      <c r="AU312" s="98">
        <v>0</v>
      </c>
      <c r="AV312" s="15">
        <f t="shared" si="130"/>
        <v>0</v>
      </c>
      <c r="AW312" s="16">
        <v>0</v>
      </c>
      <c r="AX312" s="17">
        <v>278.9155808640827</v>
      </c>
      <c r="AY312" s="17">
        <v>11.314707479999999</v>
      </c>
      <c r="AZ312" s="17">
        <v>0</v>
      </c>
      <c r="BA312" s="17">
        <v>0</v>
      </c>
      <c r="BB312" s="15">
        <f t="shared" si="131"/>
        <v>290.23028834408268</v>
      </c>
      <c r="BC312" s="16">
        <v>0</v>
      </c>
      <c r="BD312" s="17">
        <v>0</v>
      </c>
      <c r="BE312" s="17">
        <v>0</v>
      </c>
      <c r="BF312" s="17">
        <v>0</v>
      </c>
      <c r="BG312" s="17">
        <v>0</v>
      </c>
      <c r="BH312" s="15">
        <f t="shared" si="132"/>
        <v>0</v>
      </c>
      <c r="BI312" s="16">
        <v>0</v>
      </c>
      <c r="BJ312" s="17">
        <v>0</v>
      </c>
      <c r="BK312" s="17">
        <v>0</v>
      </c>
      <c r="BL312" s="17">
        <v>0</v>
      </c>
      <c r="BM312" s="17">
        <v>0</v>
      </c>
      <c r="BN312" s="15">
        <f t="shared" si="133"/>
        <v>0</v>
      </c>
    </row>
    <row r="313" spans="1:66" x14ac:dyDescent="0.2">
      <c r="A313" s="14" t="s">
        <v>770</v>
      </c>
      <c r="B313" s="14" t="s">
        <v>1068</v>
      </c>
      <c r="C313" s="67" t="s">
        <v>771</v>
      </c>
      <c r="D313" s="14" t="s">
        <v>159</v>
      </c>
      <c r="E313" s="14" t="s">
        <v>79</v>
      </c>
      <c r="F313" s="14" t="s">
        <v>40</v>
      </c>
      <c r="G313" s="98">
        <f t="shared" si="114"/>
        <v>0</v>
      </c>
      <c r="H313" s="98">
        <f t="shared" si="115"/>
        <v>0</v>
      </c>
      <c r="I313" s="98">
        <f t="shared" si="116"/>
        <v>0</v>
      </c>
      <c r="J313" s="98">
        <f t="shared" si="117"/>
        <v>0</v>
      </c>
      <c r="K313" s="98">
        <f t="shared" si="118"/>
        <v>0</v>
      </c>
      <c r="L313" s="15">
        <f t="shared" si="119"/>
        <v>0</v>
      </c>
      <c r="M313" s="99">
        <v>0</v>
      </c>
      <c r="N313" s="98">
        <v>0</v>
      </c>
      <c r="O313" s="98">
        <v>0</v>
      </c>
      <c r="P313" s="98">
        <v>0</v>
      </c>
      <c r="Q313" s="98">
        <v>0</v>
      </c>
      <c r="R313" s="15">
        <f t="shared" si="120"/>
        <v>0</v>
      </c>
      <c r="S313" s="16">
        <v>0</v>
      </c>
      <c r="T313" s="17">
        <v>0</v>
      </c>
      <c r="U313" s="17">
        <v>0</v>
      </c>
      <c r="V313" s="17">
        <v>0</v>
      </c>
      <c r="W313" s="17">
        <v>0</v>
      </c>
      <c r="X313" s="15">
        <f t="shared" si="121"/>
        <v>0</v>
      </c>
      <c r="Y313" s="18">
        <f>S313*('Labour cost esc'!J$12-1)</f>
        <v>0</v>
      </c>
      <c r="Z313" s="19">
        <f>T313*('Labour cost esc'!K$12-1)</f>
        <v>0</v>
      </c>
      <c r="AA313" s="19">
        <f>U313*('Labour cost esc'!L$12-1)</f>
        <v>0</v>
      </c>
      <c r="AB313" s="19">
        <f>V313*('Labour cost esc'!M$12-1)</f>
        <v>0</v>
      </c>
      <c r="AC313" s="19">
        <f>W313*('Labour cost esc'!N$12-1)</f>
        <v>0</v>
      </c>
      <c r="AD313" s="15">
        <f t="shared" si="122"/>
        <v>0</v>
      </c>
      <c r="AE313" s="18">
        <f t="shared" si="123"/>
        <v>0</v>
      </c>
      <c r="AF313" s="19">
        <f t="shared" si="124"/>
        <v>0</v>
      </c>
      <c r="AG313" s="19">
        <f t="shared" si="125"/>
        <v>0</v>
      </c>
      <c r="AH313" s="19">
        <f t="shared" si="126"/>
        <v>0</v>
      </c>
      <c r="AI313" s="19">
        <f t="shared" si="127"/>
        <v>0</v>
      </c>
      <c r="AJ313" s="20">
        <f t="shared" si="128"/>
        <v>0</v>
      </c>
      <c r="AK313" s="98">
        <f t="shared" si="134"/>
        <v>0</v>
      </c>
      <c r="AL313" s="98">
        <f t="shared" si="135"/>
        <v>0</v>
      </c>
      <c r="AM313" s="98">
        <f t="shared" si="136"/>
        <v>0</v>
      </c>
      <c r="AN313" s="98">
        <f t="shared" si="137"/>
        <v>0</v>
      </c>
      <c r="AO313" s="98">
        <f t="shared" si="138"/>
        <v>0</v>
      </c>
      <c r="AP313" s="15">
        <f t="shared" si="129"/>
        <v>0</v>
      </c>
      <c r="AQ313" s="99">
        <v>0</v>
      </c>
      <c r="AR313" s="98">
        <v>0</v>
      </c>
      <c r="AS313" s="98">
        <v>0</v>
      </c>
      <c r="AT313" s="98">
        <v>0</v>
      </c>
      <c r="AU313" s="98">
        <v>0</v>
      </c>
      <c r="AV313" s="15">
        <f t="shared" si="130"/>
        <v>0</v>
      </c>
      <c r="AW313" s="16">
        <v>0</v>
      </c>
      <c r="AX313" s="17">
        <v>56.028771216330263</v>
      </c>
      <c r="AY313" s="17">
        <v>0</v>
      </c>
      <c r="AZ313" s="17">
        <v>0</v>
      </c>
      <c r="BA313" s="17">
        <v>0</v>
      </c>
      <c r="BB313" s="15">
        <f t="shared" si="131"/>
        <v>56.028771216330263</v>
      </c>
      <c r="BC313" s="16">
        <v>0</v>
      </c>
      <c r="BD313" s="17">
        <v>0</v>
      </c>
      <c r="BE313" s="17">
        <v>0</v>
      </c>
      <c r="BF313" s="17">
        <v>0</v>
      </c>
      <c r="BG313" s="17">
        <v>0</v>
      </c>
      <c r="BH313" s="15">
        <f t="shared" si="132"/>
        <v>0</v>
      </c>
      <c r="BI313" s="16">
        <v>0</v>
      </c>
      <c r="BJ313" s="17">
        <v>0</v>
      </c>
      <c r="BK313" s="17">
        <v>0</v>
      </c>
      <c r="BL313" s="17">
        <v>0</v>
      </c>
      <c r="BM313" s="17">
        <v>0</v>
      </c>
      <c r="BN313" s="15">
        <f t="shared" si="133"/>
        <v>0</v>
      </c>
    </row>
    <row r="314" spans="1:66" x14ac:dyDescent="0.2">
      <c r="A314" s="14" t="s">
        <v>772</v>
      </c>
      <c r="B314" s="14" t="s">
        <v>1068</v>
      </c>
      <c r="C314" s="67" t="s">
        <v>773</v>
      </c>
      <c r="D314" s="14" t="s">
        <v>159</v>
      </c>
      <c r="E314" s="14" t="s">
        <v>79</v>
      </c>
      <c r="F314" s="14" t="s">
        <v>40</v>
      </c>
      <c r="G314" s="98">
        <f t="shared" si="114"/>
        <v>0</v>
      </c>
      <c r="H314" s="98">
        <f t="shared" si="115"/>
        <v>0</v>
      </c>
      <c r="I314" s="98">
        <f t="shared" si="116"/>
        <v>0</v>
      </c>
      <c r="J314" s="98">
        <f t="shared" si="117"/>
        <v>0</v>
      </c>
      <c r="K314" s="98">
        <f t="shared" si="118"/>
        <v>0</v>
      </c>
      <c r="L314" s="15">
        <f t="shared" si="119"/>
        <v>0</v>
      </c>
      <c r="M314" s="99">
        <v>0</v>
      </c>
      <c r="N314" s="98">
        <v>0</v>
      </c>
      <c r="O314" s="98">
        <v>0</v>
      </c>
      <c r="P314" s="98">
        <v>0</v>
      </c>
      <c r="Q314" s="98">
        <v>0</v>
      </c>
      <c r="R314" s="15">
        <f t="shared" si="120"/>
        <v>0</v>
      </c>
      <c r="S314" s="16">
        <v>0</v>
      </c>
      <c r="T314" s="17">
        <v>0</v>
      </c>
      <c r="U314" s="17">
        <v>0</v>
      </c>
      <c r="V314" s="17">
        <v>0</v>
      </c>
      <c r="W314" s="17">
        <v>0</v>
      </c>
      <c r="X314" s="15">
        <f t="shared" si="121"/>
        <v>0</v>
      </c>
      <c r="Y314" s="18">
        <f>S314*('Labour cost esc'!J$12-1)</f>
        <v>0</v>
      </c>
      <c r="Z314" s="19">
        <f>T314*('Labour cost esc'!K$12-1)</f>
        <v>0</v>
      </c>
      <c r="AA314" s="19">
        <f>U314*('Labour cost esc'!L$12-1)</f>
        <v>0</v>
      </c>
      <c r="AB314" s="19">
        <f>V314*('Labour cost esc'!M$12-1)</f>
        <v>0</v>
      </c>
      <c r="AC314" s="19">
        <f>W314*('Labour cost esc'!N$12-1)</f>
        <v>0</v>
      </c>
      <c r="AD314" s="15">
        <f t="shared" si="122"/>
        <v>0</v>
      </c>
      <c r="AE314" s="18">
        <f t="shared" si="123"/>
        <v>0</v>
      </c>
      <c r="AF314" s="19">
        <f t="shared" si="124"/>
        <v>0</v>
      </c>
      <c r="AG314" s="19">
        <f t="shared" si="125"/>
        <v>0</v>
      </c>
      <c r="AH314" s="19">
        <f t="shared" si="126"/>
        <v>0</v>
      </c>
      <c r="AI314" s="19">
        <f t="shared" si="127"/>
        <v>0</v>
      </c>
      <c r="AJ314" s="20">
        <f t="shared" si="128"/>
        <v>0</v>
      </c>
      <c r="AK314" s="98">
        <f t="shared" si="134"/>
        <v>0</v>
      </c>
      <c r="AL314" s="98">
        <f t="shared" si="135"/>
        <v>0</v>
      </c>
      <c r="AM314" s="98">
        <f t="shared" si="136"/>
        <v>0</v>
      </c>
      <c r="AN314" s="98">
        <f t="shared" si="137"/>
        <v>0</v>
      </c>
      <c r="AO314" s="98">
        <f t="shared" si="138"/>
        <v>0</v>
      </c>
      <c r="AP314" s="15">
        <f t="shared" si="129"/>
        <v>0</v>
      </c>
      <c r="AQ314" s="99">
        <v>0</v>
      </c>
      <c r="AR314" s="98">
        <v>0</v>
      </c>
      <c r="AS314" s="98">
        <v>0</v>
      </c>
      <c r="AT314" s="98">
        <v>0</v>
      </c>
      <c r="AU314" s="98">
        <v>0</v>
      </c>
      <c r="AV314" s="15">
        <f t="shared" si="130"/>
        <v>0</v>
      </c>
      <c r="AW314" s="16">
        <v>0</v>
      </c>
      <c r="AX314" s="17">
        <v>0</v>
      </c>
      <c r="AY314" s="17">
        <v>275.42886894000009</v>
      </c>
      <c r="AZ314" s="17">
        <v>237.48937000000004</v>
      </c>
      <c r="BA314" s="17">
        <v>0</v>
      </c>
      <c r="BB314" s="15">
        <f t="shared" si="131"/>
        <v>512.91823894000015</v>
      </c>
      <c r="BC314" s="16">
        <v>0</v>
      </c>
      <c r="BD314" s="17">
        <v>0</v>
      </c>
      <c r="BE314" s="17">
        <v>0</v>
      </c>
      <c r="BF314" s="17">
        <v>0</v>
      </c>
      <c r="BG314" s="17">
        <v>0</v>
      </c>
      <c r="BH314" s="15">
        <f t="shared" si="132"/>
        <v>0</v>
      </c>
      <c r="BI314" s="16">
        <v>0</v>
      </c>
      <c r="BJ314" s="17">
        <v>0</v>
      </c>
      <c r="BK314" s="17">
        <v>0</v>
      </c>
      <c r="BL314" s="17">
        <v>0</v>
      </c>
      <c r="BM314" s="17">
        <v>0</v>
      </c>
      <c r="BN314" s="15">
        <f t="shared" si="133"/>
        <v>0</v>
      </c>
    </row>
    <row r="315" spans="1:66" x14ac:dyDescent="0.2">
      <c r="A315" s="14" t="s">
        <v>774</v>
      </c>
      <c r="B315" s="14" t="s">
        <v>1068</v>
      </c>
      <c r="C315" s="67" t="s">
        <v>162</v>
      </c>
      <c r="D315" s="14" t="s">
        <v>159</v>
      </c>
      <c r="E315" s="14" t="s">
        <v>79</v>
      </c>
      <c r="F315" s="14" t="s">
        <v>152</v>
      </c>
      <c r="G315" s="98">
        <f t="shared" si="114"/>
        <v>50</v>
      </c>
      <c r="H315" s="98">
        <f t="shared" si="115"/>
        <v>50</v>
      </c>
      <c r="I315" s="98">
        <f t="shared" si="116"/>
        <v>50</v>
      </c>
      <c r="J315" s="98">
        <f t="shared" si="117"/>
        <v>50</v>
      </c>
      <c r="K315" s="98">
        <f t="shared" si="118"/>
        <v>50</v>
      </c>
      <c r="L315" s="15">
        <f t="shared" si="119"/>
        <v>50</v>
      </c>
      <c r="M315" s="99">
        <v>1</v>
      </c>
      <c r="N315" s="98">
        <v>1</v>
      </c>
      <c r="O315" s="98">
        <v>1</v>
      </c>
      <c r="P315" s="98">
        <v>1</v>
      </c>
      <c r="Q315" s="98">
        <v>1</v>
      </c>
      <c r="R315" s="15">
        <f t="shared" si="120"/>
        <v>5</v>
      </c>
      <c r="S315" s="16">
        <v>50</v>
      </c>
      <c r="T315" s="17">
        <v>50</v>
      </c>
      <c r="U315" s="17">
        <v>50</v>
      </c>
      <c r="V315" s="17">
        <v>50</v>
      </c>
      <c r="W315" s="17">
        <v>50</v>
      </c>
      <c r="X315" s="15">
        <f t="shared" si="121"/>
        <v>250</v>
      </c>
      <c r="Y315" s="18">
        <f>S315*('Labour cost esc'!J$12-1)</f>
        <v>0.25489162380329944</v>
      </c>
      <c r="Z315" s="19">
        <f>T315*('Labour cost esc'!K$12-1)</f>
        <v>0.382824295537465</v>
      </c>
      <c r="AA315" s="19">
        <f>U315*('Labour cost esc'!L$12-1)</f>
        <v>0.51108264240430357</v>
      </c>
      <c r="AB315" s="19">
        <f>V315*('Labour cost esc'!M$12-1)</f>
        <v>0.63966749346718865</v>
      </c>
      <c r="AC315" s="19">
        <f>W315*('Labour cost esc'!N$12-1)</f>
        <v>0.76857967990000553</v>
      </c>
      <c r="AD315" s="15">
        <f t="shared" si="122"/>
        <v>2.5570457351122622</v>
      </c>
      <c r="AE315" s="18">
        <f t="shared" si="123"/>
        <v>50.254891623803303</v>
      </c>
      <c r="AF315" s="19">
        <f t="shared" si="124"/>
        <v>50.382824295537468</v>
      </c>
      <c r="AG315" s="19">
        <f t="shared" si="125"/>
        <v>50.511082642404304</v>
      </c>
      <c r="AH315" s="19">
        <f t="shared" si="126"/>
        <v>50.639667493467186</v>
      </c>
      <c r="AI315" s="19">
        <f t="shared" si="127"/>
        <v>50.768579679900007</v>
      </c>
      <c r="AJ315" s="20">
        <f t="shared" si="128"/>
        <v>252.55704573511227</v>
      </c>
      <c r="AK315" s="98">
        <f t="shared" si="134"/>
        <v>0</v>
      </c>
      <c r="AL315" s="98">
        <f t="shared" si="135"/>
        <v>0</v>
      </c>
      <c r="AM315" s="98">
        <f t="shared" si="136"/>
        <v>0</v>
      </c>
      <c r="AN315" s="98">
        <f t="shared" si="137"/>
        <v>0</v>
      </c>
      <c r="AO315" s="98">
        <f t="shared" si="138"/>
        <v>0</v>
      </c>
      <c r="AP315" s="15">
        <f t="shared" si="129"/>
        <v>0</v>
      </c>
      <c r="AQ315" s="99">
        <v>0</v>
      </c>
      <c r="AR315" s="98">
        <v>0</v>
      </c>
      <c r="AS315" s="98">
        <v>0</v>
      </c>
      <c r="AT315" s="98">
        <v>0</v>
      </c>
      <c r="AU315" s="98">
        <v>0</v>
      </c>
      <c r="AV315" s="15">
        <f t="shared" si="130"/>
        <v>0</v>
      </c>
      <c r="AW315" s="16">
        <v>0</v>
      </c>
      <c r="AX315" s="17">
        <v>0</v>
      </c>
      <c r="AY315" s="17">
        <v>0</v>
      </c>
      <c r="AZ315" s="17">
        <v>0</v>
      </c>
      <c r="BA315" s="17">
        <v>0</v>
      </c>
      <c r="BB315" s="15">
        <f t="shared" si="131"/>
        <v>0</v>
      </c>
      <c r="BC315" s="16">
        <v>0</v>
      </c>
      <c r="BD315" s="17">
        <v>0</v>
      </c>
      <c r="BE315" s="17">
        <v>0</v>
      </c>
      <c r="BF315" s="17">
        <v>0</v>
      </c>
      <c r="BG315" s="17">
        <v>0</v>
      </c>
      <c r="BH315" s="15">
        <f t="shared" si="132"/>
        <v>0</v>
      </c>
      <c r="BI315" s="16">
        <v>0</v>
      </c>
      <c r="BJ315" s="17">
        <v>0</v>
      </c>
      <c r="BK315" s="17">
        <v>0</v>
      </c>
      <c r="BL315" s="17">
        <v>0</v>
      </c>
      <c r="BM315" s="17">
        <v>0</v>
      </c>
      <c r="BN315" s="15">
        <f t="shared" si="133"/>
        <v>0</v>
      </c>
    </row>
    <row r="316" spans="1:66" x14ac:dyDescent="0.2">
      <c r="A316" s="14" t="s">
        <v>775</v>
      </c>
      <c r="B316" s="14" t="s">
        <v>1068</v>
      </c>
      <c r="C316" s="67" t="s">
        <v>163</v>
      </c>
      <c r="D316" s="14" t="s">
        <v>163</v>
      </c>
      <c r="E316" s="14" t="s">
        <v>36</v>
      </c>
      <c r="F316" s="14" t="s">
        <v>37</v>
      </c>
      <c r="G316" s="98">
        <f t="shared" si="114"/>
        <v>1428.5714285714287</v>
      </c>
      <c r="H316" s="98">
        <f t="shared" si="115"/>
        <v>1380</v>
      </c>
      <c r="I316" s="98">
        <f t="shared" si="116"/>
        <v>1380</v>
      </c>
      <c r="J316" s="98">
        <f t="shared" si="117"/>
        <v>1466.6666666666667</v>
      </c>
      <c r="K316" s="98">
        <f t="shared" si="118"/>
        <v>1575</v>
      </c>
      <c r="L316" s="15">
        <f t="shared" si="119"/>
        <v>1427.5</v>
      </c>
      <c r="M316" s="99">
        <v>0.7</v>
      </c>
      <c r="N316" s="98">
        <v>1</v>
      </c>
      <c r="O316" s="98">
        <v>1</v>
      </c>
      <c r="P316" s="98">
        <v>0.9</v>
      </c>
      <c r="Q316" s="98">
        <v>0.4</v>
      </c>
      <c r="R316" s="15">
        <f t="shared" si="120"/>
        <v>4</v>
      </c>
      <c r="S316" s="16">
        <v>1000</v>
      </c>
      <c r="T316" s="17">
        <v>1380</v>
      </c>
      <c r="U316" s="17">
        <v>1380</v>
      </c>
      <c r="V316" s="17">
        <v>1320</v>
      </c>
      <c r="W316" s="17">
        <v>630</v>
      </c>
      <c r="X316" s="15">
        <f t="shared" si="121"/>
        <v>5710</v>
      </c>
      <c r="Y316" s="18">
        <f>S316*('Labour cost esc'!J$12-1)</f>
        <v>5.0978324760659888</v>
      </c>
      <c r="Z316" s="19">
        <f>T316*('Labour cost esc'!K$12-1)</f>
        <v>10.565950556834034</v>
      </c>
      <c r="AA316" s="19">
        <f>U316*('Labour cost esc'!L$12-1)</f>
        <v>14.105880930358779</v>
      </c>
      <c r="AB316" s="19">
        <f>V316*('Labour cost esc'!M$12-1)</f>
        <v>16.887221827533779</v>
      </c>
      <c r="AC316" s="19">
        <f>W316*('Labour cost esc'!N$12-1)</f>
        <v>9.6841039667400697</v>
      </c>
      <c r="AD316" s="15">
        <f t="shared" si="122"/>
        <v>56.340989757532647</v>
      </c>
      <c r="AE316" s="18">
        <f t="shared" si="123"/>
        <v>1005.0978324760659</v>
      </c>
      <c r="AF316" s="19">
        <f t="shared" si="124"/>
        <v>1390.565950556834</v>
      </c>
      <c r="AG316" s="19">
        <f t="shared" si="125"/>
        <v>1394.1058809303588</v>
      </c>
      <c r="AH316" s="19">
        <f t="shared" si="126"/>
        <v>1336.8872218275337</v>
      </c>
      <c r="AI316" s="19">
        <f t="shared" si="127"/>
        <v>639.68410396674005</v>
      </c>
      <c r="AJ316" s="20">
        <f t="shared" si="128"/>
        <v>5766.340989757532</v>
      </c>
      <c r="AK316" s="98">
        <f t="shared" si="134"/>
        <v>0</v>
      </c>
      <c r="AL316" s="98">
        <f t="shared" si="135"/>
        <v>0</v>
      </c>
      <c r="AM316" s="98">
        <f t="shared" si="136"/>
        <v>0</v>
      </c>
      <c r="AN316" s="98">
        <f t="shared" si="137"/>
        <v>0</v>
      </c>
      <c r="AO316" s="98">
        <f t="shared" si="138"/>
        <v>0</v>
      </c>
      <c r="AP316" s="15">
        <f t="shared" si="129"/>
        <v>0</v>
      </c>
      <c r="AQ316" s="99">
        <v>0</v>
      </c>
      <c r="AR316" s="98">
        <v>0</v>
      </c>
      <c r="AS316" s="98">
        <v>0</v>
      </c>
      <c r="AT316" s="98">
        <v>0</v>
      </c>
      <c r="AU316" s="98">
        <v>0</v>
      </c>
      <c r="AV316" s="15">
        <f t="shared" si="130"/>
        <v>0</v>
      </c>
      <c r="AW316" s="16">
        <v>372.47857489973615</v>
      </c>
      <c r="AX316" s="17">
        <v>1210.1308042103667</v>
      </c>
      <c r="AY316" s="17">
        <v>781.91194266000025</v>
      </c>
      <c r="AZ316" s="17">
        <v>401.23107000000016</v>
      </c>
      <c r="BA316" s="17">
        <v>0</v>
      </c>
      <c r="BB316" s="15">
        <f t="shared" si="131"/>
        <v>2765.7523917701033</v>
      </c>
      <c r="BC316" s="16">
        <v>1340.2051795428085</v>
      </c>
      <c r="BD316" s="17">
        <v>1341.1069111410841</v>
      </c>
      <c r="BE316" s="17">
        <v>1037.0071473040794</v>
      </c>
      <c r="BF316" s="17">
        <v>1037.7048778655155</v>
      </c>
      <c r="BG316" s="17">
        <v>1038.4030778817064</v>
      </c>
      <c r="BH316" s="15">
        <f t="shared" si="132"/>
        <v>5794.4271937351932</v>
      </c>
      <c r="BI316" s="16">
        <v>0</v>
      </c>
      <c r="BJ316" s="17">
        <v>0</v>
      </c>
      <c r="BK316" s="17">
        <v>0</v>
      </c>
      <c r="BL316" s="17">
        <v>0</v>
      </c>
      <c r="BM316" s="17">
        <v>0</v>
      </c>
      <c r="BN316" s="15">
        <f t="shared" si="133"/>
        <v>0</v>
      </c>
    </row>
    <row r="317" spans="1:66" x14ac:dyDescent="0.2">
      <c r="A317" s="14" t="s">
        <v>776</v>
      </c>
      <c r="B317" s="14" t="s">
        <v>1069</v>
      </c>
      <c r="C317" s="67" t="s">
        <v>164</v>
      </c>
      <c r="D317" s="14" t="s">
        <v>165</v>
      </c>
      <c r="E317" s="14" t="s">
        <v>102</v>
      </c>
      <c r="F317" s="14" t="s">
        <v>32</v>
      </c>
      <c r="G317" s="98">
        <f t="shared" si="114"/>
        <v>1.5510204081632653</v>
      </c>
      <c r="H317" s="98">
        <f t="shared" si="115"/>
        <v>1.5510204081632653</v>
      </c>
      <c r="I317" s="98">
        <f t="shared" si="116"/>
        <v>1.5510204081632653</v>
      </c>
      <c r="J317" s="98">
        <f t="shared" si="117"/>
        <v>1.5510204081632653</v>
      </c>
      <c r="K317" s="98">
        <f t="shared" si="118"/>
        <v>1.5510204081632653</v>
      </c>
      <c r="L317" s="15">
        <f t="shared" si="119"/>
        <v>1.5510204081632653</v>
      </c>
      <c r="M317" s="99">
        <v>49</v>
      </c>
      <c r="N317" s="98">
        <v>49</v>
      </c>
      <c r="O317" s="98">
        <v>49</v>
      </c>
      <c r="P317" s="98">
        <v>49</v>
      </c>
      <c r="Q317" s="98">
        <v>49</v>
      </c>
      <c r="R317" s="15">
        <f t="shared" si="120"/>
        <v>245</v>
      </c>
      <c r="S317" s="16">
        <v>76</v>
      </c>
      <c r="T317" s="17">
        <v>76</v>
      </c>
      <c r="U317" s="17">
        <v>76</v>
      </c>
      <c r="V317" s="17">
        <v>76</v>
      </c>
      <c r="W317" s="17">
        <v>76</v>
      </c>
      <c r="X317" s="15">
        <f t="shared" si="121"/>
        <v>380</v>
      </c>
      <c r="Y317" s="18">
        <f>S317*('Labour cost esc'!J$12-1)</f>
        <v>0.38743526818101515</v>
      </c>
      <c r="Z317" s="19">
        <f>T317*('Labour cost esc'!K$12-1)</f>
        <v>0.5818929292169468</v>
      </c>
      <c r="AA317" s="19">
        <f>U317*('Labour cost esc'!L$12-1)</f>
        <v>0.77684561645454142</v>
      </c>
      <c r="AB317" s="19">
        <f>V317*('Labour cost esc'!M$12-1)</f>
        <v>0.97229459007012675</v>
      </c>
      <c r="AC317" s="19">
        <f>W317*('Labour cost esc'!N$12-1)</f>
        <v>1.1682411134480084</v>
      </c>
      <c r="AD317" s="15">
        <f t="shared" si="122"/>
        <v>3.8867095173706385</v>
      </c>
      <c r="AE317" s="18">
        <f t="shared" si="123"/>
        <v>76.387435268181008</v>
      </c>
      <c r="AF317" s="19">
        <f t="shared" si="124"/>
        <v>76.581892929216949</v>
      </c>
      <c r="AG317" s="19">
        <f t="shared" si="125"/>
        <v>76.776845616454537</v>
      </c>
      <c r="AH317" s="19">
        <f t="shared" si="126"/>
        <v>76.972294590070121</v>
      </c>
      <c r="AI317" s="19">
        <f t="shared" si="127"/>
        <v>77.168241113448005</v>
      </c>
      <c r="AJ317" s="20">
        <f t="shared" si="128"/>
        <v>383.8867095173706</v>
      </c>
      <c r="AK317" s="98">
        <f t="shared" si="134"/>
        <v>0</v>
      </c>
      <c r="AL317" s="98">
        <f t="shared" si="135"/>
        <v>0</v>
      </c>
      <c r="AM317" s="98">
        <f t="shared" si="136"/>
        <v>0</v>
      </c>
      <c r="AN317" s="98">
        <f t="shared" si="137"/>
        <v>0</v>
      </c>
      <c r="AO317" s="98">
        <f t="shared" si="138"/>
        <v>0</v>
      </c>
      <c r="AP317" s="15">
        <f t="shared" si="129"/>
        <v>0</v>
      </c>
      <c r="AQ317" s="99">
        <v>0</v>
      </c>
      <c r="AR317" s="98">
        <v>0</v>
      </c>
      <c r="AS317" s="98">
        <v>0</v>
      </c>
      <c r="AT317" s="98">
        <v>0</v>
      </c>
      <c r="AU317" s="98">
        <v>0</v>
      </c>
      <c r="AV317" s="15">
        <f t="shared" si="130"/>
        <v>0</v>
      </c>
      <c r="AW317" s="16">
        <v>361.40776652418805</v>
      </c>
      <c r="AX317" s="17">
        <v>-159.86118375536697</v>
      </c>
      <c r="AY317" s="17">
        <v>0</v>
      </c>
      <c r="AZ317" s="17">
        <v>0</v>
      </c>
      <c r="BA317" s="17">
        <v>0</v>
      </c>
      <c r="BB317" s="15">
        <f t="shared" si="131"/>
        <v>201.54658276882108</v>
      </c>
      <c r="BC317" s="16">
        <v>0</v>
      </c>
      <c r="BD317" s="17">
        <v>0</v>
      </c>
      <c r="BE317" s="17">
        <v>0</v>
      </c>
      <c r="BF317" s="17">
        <v>0</v>
      </c>
      <c r="BG317" s="17">
        <v>0</v>
      </c>
      <c r="BH317" s="15">
        <f t="shared" si="132"/>
        <v>0</v>
      </c>
      <c r="BI317" s="16">
        <v>17.674438434545458</v>
      </c>
      <c r="BJ317" s="17">
        <v>458.28471713491524</v>
      </c>
      <c r="BK317" s="17">
        <v>514.56897529588082</v>
      </c>
      <c r="BL317" s="17">
        <v>-76.09708853984506</v>
      </c>
      <c r="BM317" s="17">
        <v>71.805242075529009</v>
      </c>
      <c r="BN317" s="15">
        <f t="shared" si="133"/>
        <v>986.2362844010255</v>
      </c>
    </row>
    <row r="318" spans="1:66" x14ac:dyDescent="0.2">
      <c r="A318" s="14" t="s">
        <v>777</v>
      </c>
      <c r="B318" s="14" t="s">
        <v>1069</v>
      </c>
      <c r="C318" s="67" t="s">
        <v>166</v>
      </c>
      <c r="D318" s="14" t="s">
        <v>165</v>
      </c>
      <c r="E318" s="14" t="s">
        <v>102</v>
      </c>
      <c r="F318" s="14" t="s">
        <v>32</v>
      </c>
      <c r="G318" s="98">
        <f t="shared" si="114"/>
        <v>0</v>
      </c>
      <c r="H318" s="98">
        <f t="shared" si="115"/>
        <v>0</v>
      </c>
      <c r="I318" s="98">
        <f t="shared" si="116"/>
        <v>0</v>
      </c>
      <c r="J318" s="98">
        <f t="shared" si="117"/>
        <v>0</v>
      </c>
      <c r="K318" s="98">
        <f t="shared" si="118"/>
        <v>0</v>
      </c>
      <c r="L318" s="15">
        <f t="shared" si="119"/>
        <v>0</v>
      </c>
      <c r="M318" s="99">
        <v>0</v>
      </c>
      <c r="N318" s="98">
        <v>0</v>
      </c>
      <c r="O318" s="98">
        <v>0</v>
      </c>
      <c r="P318" s="98">
        <v>0</v>
      </c>
      <c r="Q318" s="98">
        <v>0</v>
      </c>
      <c r="R318" s="15">
        <f t="shared" si="120"/>
        <v>0</v>
      </c>
      <c r="S318" s="16">
        <v>170</v>
      </c>
      <c r="T318" s="17">
        <v>6305</v>
      </c>
      <c r="U318" s="17">
        <v>6305</v>
      </c>
      <c r="V318" s="17"/>
      <c r="W318" s="17">
        <v>0</v>
      </c>
      <c r="X318" s="15">
        <f t="shared" si="121"/>
        <v>12780</v>
      </c>
      <c r="Y318" s="18">
        <f>S318*('Labour cost esc'!J$12-1)</f>
        <v>0.86663152093121809</v>
      </c>
      <c r="Z318" s="19">
        <f>T318*('Labour cost esc'!K$12-1)</f>
        <v>48.274143667274338</v>
      </c>
      <c r="AA318" s="19">
        <f>U318*('Labour cost esc'!L$12-1)</f>
        <v>64.447521207182675</v>
      </c>
      <c r="AB318" s="19">
        <f>V318*('Labour cost esc'!M$12-1)</f>
        <v>0</v>
      </c>
      <c r="AC318" s="19">
        <f>W318*('Labour cost esc'!N$12-1)</f>
        <v>0</v>
      </c>
      <c r="AD318" s="15">
        <f t="shared" si="122"/>
        <v>113.58829639538823</v>
      </c>
      <c r="AE318" s="18">
        <f t="shared" si="123"/>
        <v>170.86663152093121</v>
      </c>
      <c r="AF318" s="19">
        <f t="shared" si="124"/>
        <v>6353.2741436672741</v>
      </c>
      <c r="AG318" s="19">
        <f t="shared" si="125"/>
        <v>6369.4475212071829</v>
      </c>
      <c r="AH318" s="19">
        <f t="shared" si="126"/>
        <v>0</v>
      </c>
      <c r="AI318" s="19">
        <f t="shared" si="127"/>
        <v>0</v>
      </c>
      <c r="AJ318" s="20">
        <f t="shared" si="128"/>
        <v>12893.588296395388</v>
      </c>
      <c r="AK318" s="98">
        <f t="shared" si="134"/>
        <v>0</v>
      </c>
      <c r="AL318" s="98">
        <f t="shared" si="135"/>
        <v>0</v>
      </c>
      <c r="AM318" s="98">
        <f t="shared" si="136"/>
        <v>0</v>
      </c>
      <c r="AN318" s="98">
        <f t="shared" si="137"/>
        <v>0</v>
      </c>
      <c r="AO318" s="98">
        <f t="shared" si="138"/>
        <v>0</v>
      </c>
      <c r="AP318" s="15">
        <f t="shared" si="129"/>
        <v>0</v>
      </c>
      <c r="AQ318" s="99">
        <v>0</v>
      </c>
      <c r="AR318" s="98">
        <v>0</v>
      </c>
      <c r="AS318" s="98">
        <v>0</v>
      </c>
      <c r="AT318" s="98">
        <v>0</v>
      </c>
      <c r="AU318" s="98">
        <v>0</v>
      </c>
      <c r="AV318" s="15">
        <f t="shared" si="130"/>
        <v>0</v>
      </c>
      <c r="AW318" s="16">
        <v>-145.83044950575385</v>
      </c>
      <c r="AX318" s="17">
        <v>19.181923886146784</v>
      </c>
      <c r="AY318" s="17">
        <v>-84.090703500000004</v>
      </c>
      <c r="AZ318" s="17">
        <v>0</v>
      </c>
      <c r="BA318" s="17">
        <v>0</v>
      </c>
      <c r="BB318" s="15">
        <f t="shared" si="131"/>
        <v>-210.73922911960705</v>
      </c>
      <c r="BC318" s="16">
        <v>0</v>
      </c>
      <c r="BD318" s="17">
        <v>0</v>
      </c>
      <c r="BE318" s="17">
        <v>0</v>
      </c>
      <c r="BF318" s="17">
        <v>0</v>
      </c>
      <c r="BG318" s="17">
        <v>0</v>
      </c>
      <c r="BH318" s="15">
        <f t="shared" si="132"/>
        <v>0</v>
      </c>
      <c r="BI318" s="16">
        <v>15.620481572727273</v>
      </c>
      <c r="BJ318" s="17">
        <v>68.407256041016964</v>
      </c>
      <c r="BK318" s="17">
        <v>4096.146698900614</v>
      </c>
      <c r="BL318" s="17">
        <v>5916.792379638483</v>
      </c>
      <c r="BM318" s="17">
        <v>2829.5815213207156</v>
      </c>
      <c r="BN318" s="15">
        <f t="shared" si="133"/>
        <v>12926.548337473558</v>
      </c>
    </row>
    <row r="319" spans="1:66" x14ac:dyDescent="0.2">
      <c r="A319" s="14" t="s">
        <v>778</v>
      </c>
      <c r="B319" s="14" t="s">
        <v>1069</v>
      </c>
      <c r="C319" s="67" t="s">
        <v>167</v>
      </c>
      <c r="D319" s="14" t="s">
        <v>165</v>
      </c>
      <c r="E319" s="14" t="s">
        <v>102</v>
      </c>
      <c r="F319" s="14" t="s">
        <v>32</v>
      </c>
      <c r="G319" s="98">
        <f t="shared" si="114"/>
        <v>22.32</v>
      </c>
      <c r="H319" s="98">
        <f t="shared" si="115"/>
        <v>22.210526315789473</v>
      </c>
      <c r="I319" s="98">
        <f t="shared" si="116"/>
        <v>21.941176470588236</v>
      </c>
      <c r="J319" s="98">
        <f t="shared" si="117"/>
        <v>22.391304347826086</v>
      </c>
      <c r="K319" s="98">
        <f t="shared" si="118"/>
        <v>22</v>
      </c>
      <c r="L319" s="15">
        <f t="shared" si="119"/>
        <v>22.170731707317074</v>
      </c>
      <c r="M319" s="99">
        <v>12.5</v>
      </c>
      <c r="N319" s="98">
        <v>9.5</v>
      </c>
      <c r="O319" s="98">
        <v>17</v>
      </c>
      <c r="P319" s="98">
        <v>23</v>
      </c>
      <c r="Q319" s="98">
        <v>20</v>
      </c>
      <c r="R319" s="15">
        <f t="shared" si="120"/>
        <v>82</v>
      </c>
      <c r="S319" s="16">
        <v>279</v>
      </c>
      <c r="T319" s="17">
        <v>211</v>
      </c>
      <c r="U319" s="17">
        <v>373</v>
      </c>
      <c r="V319" s="17">
        <v>515</v>
      </c>
      <c r="W319" s="17">
        <v>440</v>
      </c>
      <c r="X319" s="15">
        <f t="shared" si="121"/>
        <v>1818</v>
      </c>
      <c r="Y319" s="18">
        <f>S319*('Labour cost esc'!J$12-1)</f>
        <v>1.4222952608224109</v>
      </c>
      <c r="Z319" s="19">
        <f>T319*('Labour cost esc'!K$12-1)</f>
        <v>1.6155185271681023</v>
      </c>
      <c r="AA319" s="19">
        <f>U319*('Labour cost esc'!L$12-1)</f>
        <v>3.8126765123361048</v>
      </c>
      <c r="AB319" s="19">
        <f>V319*('Labour cost esc'!M$12-1)</f>
        <v>6.5885751827120433</v>
      </c>
      <c r="AC319" s="19">
        <f>W319*('Labour cost esc'!N$12-1)</f>
        <v>6.7635011831200487</v>
      </c>
      <c r="AD319" s="15">
        <f t="shared" si="122"/>
        <v>20.20256666615871</v>
      </c>
      <c r="AE319" s="18">
        <f t="shared" si="123"/>
        <v>280.42229526082241</v>
      </c>
      <c r="AF319" s="19">
        <f t="shared" si="124"/>
        <v>212.61551852716809</v>
      </c>
      <c r="AG319" s="19">
        <f t="shared" si="125"/>
        <v>376.81267651233611</v>
      </c>
      <c r="AH319" s="19">
        <f t="shared" si="126"/>
        <v>521.58857518271202</v>
      </c>
      <c r="AI319" s="19">
        <f t="shared" si="127"/>
        <v>446.76350118312007</v>
      </c>
      <c r="AJ319" s="20">
        <f t="shared" si="128"/>
        <v>1838.2025666661586</v>
      </c>
      <c r="AK319" s="98">
        <f t="shared" si="134"/>
        <v>0</v>
      </c>
      <c r="AL319" s="98">
        <f t="shared" si="135"/>
        <v>0</v>
      </c>
      <c r="AM319" s="98">
        <f t="shared" si="136"/>
        <v>0</v>
      </c>
      <c r="AN319" s="98">
        <f t="shared" si="137"/>
        <v>0</v>
      </c>
      <c r="AO319" s="98">
        <f t="shared" si="138"/>
        <v>0</v>
      </c>
      <c r="AP319" s="15">
        <f t="shared" si="129"/>
        <v>0</v>
      </c>
      <c r="AQ319" s="99">
        <v>0</v>
      </c>
      <c r="AR319" s="98">
        <v>0</v>
      </c>
      <c r="AS319" s="98">
        <v>0</v>
      </c>
      <c r="AT319" s="98">
        <v>0</v>
      </c>
      <c r="AU319" s="98">
        <v>0</v>
      </c>
      <c r="AV319" s="15">
        <f t="shared" si="130"/>
        <v>0</v>
      </c>
      <c r="AW319" s="16">
        <v>170.45059960357787</v>
      </c>
      <c r="AX319" s="17">
        <v>175.26767703481661</v>
      </c>
      <c r="AY319" s="17">
        <v>159.52409081999991</v>
      </c>
      <c r="AZ319" s="17">
        <v>417.3588299999999</v>
      </c>
      <c r="BA319" s="17">
        <v>201.34800000000001</v>
      </c>
      <c r="BB319" s="15">
        <f t="shared" si="131"/>
        <v>1123.9491974583943</v>
      </c>
      <c r="BC319" s="16">
        <v>176.66186970045368</v>
      </c>
      <c r="BD319" s="17">
        <v>176.62939218432035</v>
      </c>
      <c r="BE319" s="17">
        <v>176.62697991436093</v>
      </c>
      <c r="BF319" s="17">
        <v>176.6271001390337</v>
      </c>
      <c r="BG319" s="17">
        <v>176.62976368644914</v>
      </c>
      <c r="BH319" s="15">
        <f t="shared" si="132"/>
        <v>883.1751056246178</v>
      </c>
      <c r="BI319" s="16">
        <v>0</v>
      </c>
      <c r="BJ319" s="17">
        <v>0</v>
      </c>
      <c r="BK319" s="17">
        <v>0</v>
      </c>
      <c r="BL319" s="17">
        <v>0</v>
      </c>
      <c r="BM319" s="17">
        <v>0</v>
      </c>
      <c r="BN319" s="15">
        <f t="shared" si="133"/>
        <v>0</v>
      </c>
    </row>
    <row r="320" spans="1:66" x14ac:dyDescent="0.2">
      <c r="A320" s="14" t="s">
        <v>779</v>
      </c>
      <c r="B320" s="14" t="s">
        <v>1069</v>
      </c>
      <c r="C320" s="67" t="s">
        <v>168</v>
      </c>
      <c r="D320" s="14" t="s">
        <v>165</v>
      </c>
      <c r="E320" s="14" t="s">
        <v>102</v>
      </c>
      <c r="F320" s="14" t="s">
        <v>32</v>
      </c>
      <c r="G320" s="98">
        <f t="shared" si="114"/>
        <v>0</v>
      </c>
      <c r="H320" s="98">
        <f t="shared" si="115"/>
        <v>0</v>
      </c>
      <c r="I320" s="98">
        <f t="shared" si="116"/>
        <v>0</v>
      </c>
      <c r="J320" s="98">
        <f t="shared" si="117"/>
        <v>0</v>
      </c>
      <c r="K320" s="98">
        <f t="shared" si="118"/>
        <v>0</v>
      </c>
      <c r="L320" s="15">
        <f t="shared" si="119"/>
        <v>0</v>
      </c>
      <c r="M320" s="99">
        <v>0</v>
      </c>
      <c r="N320" s="98">
        <v>0</v>
      </c>
      <c r="O320" s="98">
        <v>0</v>
      </c>
      <c r="P320" s="98">
        <v>0</v>
      </c>
      <c r="Q320" s="98">
        <v>0</v>
      </c>
      <c r="R320" s="15">
        <f t="shared" si="120"/>
        <v>0</v>
      </c>
      <c r="S320" s="16">
        <v>127</v>
      </c>
      <c r="T320" s="17"/>
      <c r="U320" s="17"/>
      <c r="V320" s="17"/>
      <c r="W320" s="17"/>
      <c r="X320" s="15">
        <f t="shared" si="121"/>
        <v>127</v>
      </c>
      <c r="Y320" s="18">
        <f>S320*('Labour cost esc'!J$12-1)</f>
        <v>0.64742472446038057</v>
      </c>
      <c r="Z320" s="19">
        <f>T320*('Labour cost esc'!K$12-1)</f>
        <v>0</v>
      </c>
      <c r="AA320" s="19">
        <f>U320*('Labour cost esc'!L$12-1)</f>
        <v>0</v>
      </c>
      <c r="AB320" s="19">
        <f>V320*('Labour cost esc'!M$12-1)</f>
        <v>0</v>
      </c>
      <c r="AC320" s="19">
        <f>W320*('Labour cost esc'!N$12-1)</f>
        <v>0</v>
      </c>
      <c r="AD320" s="15">
        <f t="shared" si="122"/>
        <v>0.64742472446038057</v>
      </c>
      <c r="AE320" s="18">
        <f t="shared" si="123"/>
        <v>127.64742472446038</v>
      </c>
      <c r="AF320" s="19">
        <f t="shared" si="124"/>
        <v>0</v>
      </c>
      <c r="AG320" s="19">
        <f t="shared" si="125"/>
        <v>0</v>
      </c>
      <c r="AH320" s="19">
        <f t="shared" si="126"/>
        <v>0</v>
      </c>
      <c r="AI320" s="19">
        <f t="shared" si="127"/>
        <v>0</v>
      </c>
      <c r="AJ320" s="20">
        <f t="shared" si="128"/>
        <v>127.64742472446038</v>
      </c>
      <c r="AK320" s="98">
        <f t="shared" si="134"/>
        <v>0</v>
      </c>
      <c r="AL320" s="98">
        <f t="shared" si="135"/>
        <v>0</v>
      </c>
      <c r="AM320" s="98">
        <f t="shared" si="136"/>
        <v>0</v>
      </c>
      <c r="AN320" s="98">
        <f t="shared" si="137"/>
        <v>0</v>
      </c>
      <c r="AO320" s="98">
        <f t="shared" si="138"/>
        <v>0</v>
      </c>
      <c r="AP320" s="15">
        <f t="shared" si="129"/>
        <v>0</v>
      </c>
      <c r="AQ320" s="99">
        <v>0</v>
      </c>
      <c r="AR320" s="98">
        <v>0</v>
      </c>
      <c r="AS320" s="98">
        <v>0</v>
      </c>
      <c r="AT320" s="98">
        <v>0</v>
      </c>
      <c r="AU320" s="98">
        <v>0</v>
      </c>
      <c r="AV320" s="15">
        <f t="shared" si="130"/>
        <v>0</v>
      </c>
      <c r="AW320" s="16"/>
      <c r="AX320" s="17"/>
      <c r="AY320" s="17"/>
      <c r="AZ320" s="17"/>
      <c r="BA320" s="17"/>
      <c r="BB320" s="15">
        <f t="shared" si="131"/>
        <v>0</v>
      </c>
      <c r="BC320" s="16">
        <v>0</v>
      </c>
      <c r="BD320" s="17">
        <v>0</v>
      </c>
      <c r="BE320" s="17">
        <v>0</v>
      </c>
      <c r="BF320" s="17">
        <v>0</v>
      </c>
      <c r="BG320" s="17">
        <v>0</v>
      </c>
      <c r="BH320" s="15">
        <f t="shared" si="132"/>
        <v>0</v>
      </c>
      <c r="BI320" s="16">
        <v>0</v>
      </c>
      <c r="BJ320" s="17">
        <v>0</v>
      </c>
      <c r="BK320" s="17">
        <v>0</v>
      </c>
      <c r="BL320" s="17">
        <v>0</v>
      </c>
      <c r="BM320" s="17">
        <v>0</v>
      </c>
      <c r="BN320" s="15">
        <f t="shared" si="133"/>
        <v>0</v>
      </c>
    </row>
    <row r="321" spans="1:66" x14ac:dyDescent="0.2">
      <c r="A321" s="14" t="s">
        <v>780</v>
      </c>
      <c r="B321" s="14" t="s">
        <v>1069</v>
      </c>
      <c r="C321" s="67" t="s">
        <v>169</v>
      </c>
      <c r="D321" s="14" t="s">
        <v>165</v>
      </c>
      <c r="E321" s="14" t="s">
        <v>102</v>
      </c>
      <c r="F321" s="14" t="s">
        <v>32</v>
      </c>
      <c r="G321" s="98">
        <f t="shared" si="114"/>
        <v>0</v>
      </c>
      <c r="H321" s="98">
        <f t="shared" si="115"/>
        <v>0</v>
      </c>
      <c r="I321" s="98">
        <f t="shared" si="116"/>
        <v>0</v>
      </c>
      <c r="J321" s="98">
        <f t="shared" si="117"/>
        <v>0</v>
      </c>
      <c r="K321" s="98">
        <f t="shared" si="118"/>
        <v>0</v>
      </c>
      <c r="L321" s="15">
        <f t="shared" si="119"/>
        <v>0</v>
      </c>
      <c r="M321" s="99"/>
      <c r="N321" s="98"/>
      <c r="O321" s="98"/>
      <c r="P321" s="98"/>
      <c r="Q321" s="98"/>
      <c r="R321" s="15">
        <f t="shared" si="120"/>
        <v>0</v>
      </c>
      <c r="S321" s="16">
        <v>99</v>
      </c>
      <c r="T321" s="17">
        <v>99</v>
      </c>
      <c r="U321" s="17">
        <v>99</v>
      </c>
      <c r="V321" s="17">
        <v>99</v>
      </c>
      <c r="W321" s="17">
        <v>99</v>
      </c>
      <c r="X321" s="15">
        <f t="shared" si="121"/>
        <v>495</v>
      </c>
      <c r="Y321" s="18">
        <f>S321*('Labour cost esc'!J$12-1)</f>
        <v>0.50468541513053289</v>
      </c>
      <c r="Z321" s="19">
        <f>T321*('Labour cost esc'!K$12-1)</f>
        <v>0.7579921051641807</v>
      </c>
      <c r="AA321" s="19">
        <f>U321*('Labour cost esc'!L$12-1)</f>
        <v>1.0119436319605211</v>
      </c>
      <c r="AB321" s="19">
        <f>V321*('Labour cost esc'!M$12-1)</f>
        <v>1.2665416370650335</v>
      </c>
      <c r="AC321" s="19">
        <f>W321*('Labour cost esc'!N$12-1)</f>
        <v>1.5217877662020109</v>
      </c>
      <c r="AD321" s="15">
        <f t="shared" si="122"/>
        <v>5.0629505555222796</v>
      </c>
      <c r="AE321" s="18">
        <f t="shared" si="123"/>
        <v>99.504685415130538</v>
      </c>
      <c r="AF321" s="19">
        <f t="shared" si="124"/>
        <v>99.757992105164178</v>
      </c>
      <c r="AG321" s="19">
        <f t="shared" si="125"/>
        <v>100.01194363196052</v>
      </c>
      <c r="AH321" s="19">
        <f t="shared" si="126"/>
        <v>100.26654163706503</v>
      </c>
      <c r="AI321" s="19">
        <f t="shared" si="127"/>
        <v>100.52178776620201</v>
      </c>
      <c r="AJ321" s="20">
        <f t="shared" si="128"/>
        <v>500.06295055552226</v>
      </c>
      <c r="AK321" s="98">
        <f t="shared" si="134"/>
        <v>0</v>
      </c>
      <c r="AL321" s="98">
        <f t="shared" si="135"/>
        <v>0</v>
      </c>
      <c r="AM321" s="98">
        <f t="shared" si="136"/>
        <v>0</v>
      </c>
      <c r="AN321" s="98">
        <f t="shared" si="137"/>
        <v>0</v>
      </c>
      <c r="AO321" s="98">
        <f t="shared" si="138"/>
        <v>0</v>
      </c>
      <c r="AP321" s="15">
        <f t="shared" si="129"/>
        <v>0</v>
      </c>
      <c r="AQ321" s="99">
        <v>0</v>
      </c>
      <c r="AR321" s="98">
        <v>0</v>
      </c>
      <c r="AS321" s="98">
        <v>0</v>
      </c>
      <c r="AT321" s="98">
        <v>0</v>
      </c>
      <c r="AU321" s="98">
        <v>0</v>
      </c>
      <c r="AV321" s="15">
        <f t="shared" si="130"/>
        <v>0</v>
      </c>
      <c r="AW321" s="16">
        <v>72.621672873239874</v>
      </c>
      <c r="AX321" s="17">
        <v>63.453541336100905</v>
      </c>
      <c r="AY321" s="17">
        <v>68.902784459999992</v>
      </c>
      <c r="AZ321" s="17">
        <v>185.48025999999999</v>
      </c>
      <c r="BA321" s="17">
        <v>83.798000000000002</v>
      </c>
      <c r="BB321" s="15">
        <f t="shared" si="131"/>
        <v>474.25625866934075</v>
      </c>
      <c r="BC321" s="16">
        <v>73.101463324325692</v>
      </c>
      <c r="BD321" s="17">
        <v>73.088024352132578</v>
      </c>
      <c r="BE321" s="17">
        <v>73.087026171459698</v>
      </c>
      <c r="BF321" s="17">
        <v>73.087075919600181</v>
      </c>
      <c r="BG321" s="17">
        <v>73.088178077151383</v>
      </c>
      <c r="BH321" s="15">
        <f t="shared" si="132"/>
        <v>365.45176784466952</v>
      </c>
      <c r="BI321" s="16">
        <v>0</v>
      </c>
      <c r="BJ321" s="17">
        <v>0</v>
      </c>
      <c r="BK321" s="17">
        <v>0</v>
      </c>
      <c r="BL321" s="17">
        <v>0</v>
      </c>
      <c r="BM321" s="17">
        <v>61.644103356040944</v>
      </c>
      <c r="BN321" s="15">
        <f t="shared" si="133"/>
        <v>61.644103356040944</v>
      </c>
    </row>
    <row r="322" spans="1:66" x14ac:dyDescent="0.2">
      <c r="A322" s="14" t="s">
        <v>781</v>
      </c>
      <c r="B322" s="14" t="s">
        <v>1069</v>
      </c>
      <c r="C322" s="67" t="s">
        <v>170</v>
      </c>
      <c r="D322" s="14" t="s">
        <v>165</v>
      </c>
      <c r="E322" s="14" t="s">
        <v>102</v>
      </c>
      <c r="F322" s="14" t="s">
        <v>32</v>
      </c>
      <c r="G322" s="98">
        <f t="shared" si="114"/>
        <v>0</v>
      </c>
      <c r="H322" s="98">
        <f t="shared" si="115"/>
        <v>0</v>
      </c>
      <c r="I322" s="98">
        <f t="shared" si="116"/>
        <v>0</v>
      </c>
      <c r="J322" s="98">
        <f t="shared" si="117"/>
        <v>0</v>
      </c>
      <c r="K322" s="98">
        <f t="shared" si="118"/>
        <v>0</v>
      </c>
      <c r="L322" s="15">
        <f t="shared" si="119"/>
        <v>0</v>
      </c>
      <c r="M322" s="99"/>
      <c r="N322" s="98"/>
      <c r="O322" s="98"/>
      <c r="P322" s="98"/>
      <c r="Q322" s="98"/>
      <c r="R322" s="15">
        <f t="shared" si="120"/>
        <v>0</v>
      </c>
      <c r="S322" s="16">
        <v>166</v>
      </c>
      <c r="T322" s="17">
        <v>166</v>
      </c>
      <c r="U322" s="17">
        <v>166</v>
      </c>
      <c r="V322" s="17">
        <v>166</v>
      </c>
      <c r="W322" s="17">
        <v>166</v>
      </c>
      <c r="X322" s="15">
        <f t="shared" si="121"/>
        <v>830</v>
      </c>
      <c r="Y322" s="18">
        <f>S322*('Labour cost esc'!J$12-1)</f>
        <v>0.84624019102695414</v>
      </c>
      <c r="Z322" s="19">
        <f>T322*('Labour cost esc'!K$12-1)</f>
        <v>1.2709766611843838</v>
      </c>
      <c r="AA322" s="19">
        <f>U322*('Labour cost esc'!L$12-1)</f>
        <v>1.6967943727822878</v>
      </c>
      <c r="AB322" s="19">
        <f>V322*('Labour cost esc'!M$12-1)</f>
        <v>2.1236960783110663</v>
      </c>
      <c r="AC322" s="19">
        <f>W322*('Labour cost esc'!N$12-1)</f>
        <v>2.5516845372680184</v>
      </c>
      <c r="AD322" s="15">
        <f t="shared" si="122"/>
        <v>8.4893918405727113</v>
      </c>
      <c r="AE322" s="18">
        <f t="shared" si="123"/>
        <v>166.84624019102696</v>
      </c>
      <c r="AF322" s="19">
        <f t="shared" si="124"/>
        <v>167.27097666118439</v>
      </c>
      <c r="AG322" s="19">
        <f t="shared" si="125"/>
        <v>167.69679437278228</v>
      </c>
      <c r="AH322" s="19">
        <f t="shared" si="126"/>
        <v>168.12369607831107</v>
      </c>
      <c r="AI322" s="19">
        <f t="shared" si="127"/>
        <v>168.55168453726802</v>
      </c>
      <c r="AJ322" s="20">
        <f t="shared" si="128"/>
        <v>838.48939184057269</v>
      </c>
      <c r="AK322" s="98">
        <f t="shared" si="134"/>
        <v>0</v>
      </c>
      <c r="AL322" s="98">
        <f t="shared" si="135"/>
        <v>0</v>
      </c>
      <c r="AM322" s="98">
        <f t="shared" si="136"/>
        <v>0</v>
      </c>
      <c r="AN322" s="98">
        <f t="shared" si="137"/>
        <v>0</v>
      </c>
      <c r="AO322" s="98">
        <f t="shared" si="138"/>
        <v>0</v>
      </c>
      <c r="AP322" s="15">
        <f t="shared" si="129"/>
        <v>0</v>
      </c>
      <c r="AQ322" s="99">
        <v>0</v>
      </c>
      <c r="AR322" s="98">
        <v>0</v>
      </c>
      <c r="AS322" s="98">
        <v>0</v>
      </c>
      <c r="AT322" s="98">
        <v>0</v>
      </c>
      <c r="AU322" s="98">
        <v>0</v>
      </c>
      <c r="AV322" s="15">
        <f t="shared" si="130"/>
        <v>0</v>
      </c>
      <c r="AW322" s="16">
        <v>144.49187595828525</v>
      </c>
      <c r="AX322" s="17">
        <v>162.72315586279814</v>
      </c>
      <c r="AY322" s="17">
        <v>167.13124470000005</v>
      </c>
      <c r="AZ322" s="17">
        <v>101.37245999999998</v>
      </c>
      <c r="BA322" s="17">
        <v>210.65899999999999</v>
      </c>
      <c r="BB322" s="15">
        <f t="shared" si="131"/>
        <v>786.37773652108331</v>
      </c>
      <c r="BC322" s="16">
        <v>185.19037375495836</v>
      </c>
      <c r="BD322" s="17">
        <v>185.15632835873581</v>
      </c>
      <c r="BE322" s="17">
        <v>185.1537996343645</v>
      </c>
      <c r="BF322" s="17">
        <v>185.15392566298706</v>
      </c>
      <c r="BG322" s="17">
        <v>185.15671779545011</v>
      </c>
      <c r="BH322" s="15">
        <f t="shared" si="132"/>
        <v>925.81114520649589</v>
      </c>
      <c r="BI322" s="16">
        <v>0</v>
      </c>
      <c r="BJ322" s="17">
        <v>0</v>
      </c>
      <c r="BK322" s="17">
        <v>0</v>
      </c>
      <c r="BL322" s="17">
        <v>0</v>
      </c>
      <c r="BM322" s="17">
        <v>46.669912809726959</v>
      </c>
      <c r="BN322" s="15">
        <f t="shared" si="133"/>
        <v>46.669912809726959</v>
      </c>
    </row>
    <row r="323" spans="1:66" x14ac:dyDescent="0.2">
      <c r="A323" s="14" t="s">
        <v>782</v>
      </c>
      <c r="B323" s="14" t="s">
        <v>1069</v>
      </c>
      <c r="C323" s="67" t="s">
        <v>171</v>
      </c>
      <c r="D323" s="14" t="s">
        <v>165</v>
      </c>
      <c r="E323" s="14" t="s">
        <v>102</v>
      </c>
      <c r="F323" s="14" t="s">
        <v>32</v>
      </c>
      <c r="G323" s="98">
        <f t="shared" si="114"/>
        <v>0</v>
      </c>
      <c r="H323" s="98">
        <f t="shared" si="115"/>
        <v>0</v>
      </c>
      <c r="I323" s="98">
        <f t="shared" si="116"/>
        <v>0</v>
      </c>
      <c r="J323" s="98">
        <f t="shared" si="117"/>
        <v>0</v>
      </c>
      <c r="K323" s="98">
        <f t="shared" si="118"/>
        <v>0</v>
      </c>
      <c r="L323" s="15">
        <f t="shared" si="119"/>
        <v>0</v>
      </c>
      <c r="M323" s="99"/>
      <c r="N323" s="98"/>
      <c r="O323" s="98"/>
      <c r="P323" s="98"/>
      <c r="Q323" s="98"/>
      <c r="R323" s="15">
        <f t="shared" si="120"/>
        <v>0</v>
      </c>
      <c r="S323" s="16">
        <v>123</v>
      </c>
      <c r="T323" s="17">
        <v>123</v>
      </c>
      <c r="U323" s="17">
        <v>123</v>
      </c>
      <c r="V323" s="17">
        <v>123</v>
      </c>
      <c r="W323" s="17">
        <v>123</v>
      </c>
      <c r="X323" s="15">
        <f t="shared" si="121"/>
        <v>615</v>
      </c>
      <c r="Y323" s="18">
        <f>S323*('Labour cost esc'!J$12-1)</f>
        <v>0.62703339455611662</v>
      </c>
      <c r="Z323" s="19">
        <f>T323*('Labour cost esc'!K$12-1)</f>
        <v>0.9417477670221639</v>
      </c>
      <c r="AA323" s="19">
        <f>U323*('Labour cost esc'!L$12-1)</f>
        <v>1.2572633003145868</v>
      </c>
      <c r="AB323" s="19">
        <f>V323*('Labour cost esc'!M$12-1)</f>
        <v>1.5735820339292841</v>
      </c>
      <c r="AC323" s="19">
        <f>W323*('Labour cost esc'!N$12-1)</f>
        <v>1.8907060125540136</v>
      </c>
      <c r="AD323" s="15">
        <f t="shared" si="122"/>
        <v>6.2903325083761654</v>
      </c>
      <c r="AE323" s="18">
        <f t="shared" si="123"/>
        <v>123.62703339455612</v>
      </c>
      <c r="AF323" s="19">
        <f t="shared" si="124"/>
        <v>123.94174776702216</v>
      </c>
      <c r="AG323" s="19">
        <f t="shared" si="125"/>
        <v>124.25726330031459</v>
      </c>
      <c r="AH323" s="19">
        <f t="shared" si="126"/>
        <v>124.57358203392928</v>
      </c>
      <c r="AI323" s="19">
        <f t="shared" si="127"/>
        <v>124.89070601255402</v>
      </c>
      <c r="AJ323" s="20">
        <f t="shared" si="128"/>
        <v>621.2903325083762</v>
      </c>
      <c r="AK323" s="98">
        <f t="shared" si="134"/>
        <v>0</v>
      </c>
      <c r="AL323" s="98">
        <f t="shared" si="135"/>
        <v>0</v>
      </c>
      <c r="AM323" s="98">
        <f t="shared" si="136"/>
        <v>0</v>
      </c>
      <c r="AN323" s="98">
        <f t="shared" si="137"/>
        <v>0</v>
      </c>
      <c r="AO323" s="98">
        <f t="shared" si="138"/>
        <v>0</v>
      </c>
      <c r="AP323" s="15">
        <f t="shared" si="129"/>
        <v>0</v>
      </c>
      <c r="AQ323" s="99">
        <v>0</v>
      </c>
      <c r="AR323" s="98">
        <v>0</v>
      </c>
      <c r="AS323" s="98">
        <v>0</v>
      </c>
      <c r="AT323" s="98">
        <v>0</v>
      </c>
      <c r="AU323" s="98">
        <v>0</v>
      </c>
      <c r="AV323" s="15">
        <f t="shared" si="130"/>
        <v>0</v>
      </c>
      <c r="AW323" s="16">
        <v>222.02615680501236</v>
      </c>
      <c r="AX323" s="17">
        <v>259.23731007963306</v>
      </c>
      <c r="AY323" s="17">
        <v>-63.391584420000001</v>
      </c>
      <c r="AZ323" s="17">
        <v>177.75924000000006</v>
      </c>
      <c r="BA323" s="17">
        <v>0</v>
      </c>
      <c r="BB323" s="15">
        <f t="shared" si="131"/>
        <v>595.6311224646455</v>
      </c>
      <c r="BC323" s="16">
        <v>506.28855140705878</v>
      </c>
      <c r="BD323" s="17">
        <v>0</v>
      </c>
      <c r="BE323" s="17">
        <v>0</v>
      </c>
      <c r="BF323" s="17">
        <v>0</v>
      </c>
      <c r="BG323" s="17">
        <v>0</v>
      </c>
      <c r="BH323" s="15">
        <f t="shared" si="132"/>
        <v>506.28855140705878</v>
      </c>
      <c r="BI323" s="16">
        <v>0</v>
      </c>
      <c r="BJ323" s="17">
        <v>0</v>
      </c>
      <c r="BK323" s="17">
        <v>0</v>
      </c>
      <c r="BL323" s="17">
        <v>0</v>
      </c>
      <c r="BM323" s="17">
        <v>0</v>
      </c>
      <c r="BN323" s="15">
        <f t="shared" si="133"/>
        <v>0</v>
      </c>
    </row>
    <row r="324" spans="1:66" x14ac:dyDescent="0.2">
      <c r="A324" s="14" t="s">
        <v>432</v>
      </c>
      <c r="B324" s="14" t="s">
        <v>1069</v>
      </c>
      <c r="C324" s="67" t="s">
        <v>433</v>
      </c>
      <c r="D324" s="14" t="s">
        <v>165</v>
      </c>
      <c r="E324" s="14" t="s">
        <v>102</v>
      </c>
      <c r="F324" s="14" t="s">
        <v>32</v>
      </c>
      <c r="G324" s="98">
        <f t="shared" si="114"/>
        <v>0</v>
      </c>
      <c r="H324" s="98">
        <f t="shared" si="115"/>
        <v>0</v>
      </c>
      <c r="I324" s="98">
        <f t="shared" si="116"/>
        <v>0</v>
      </c>
      <c r="J324" s="98">
        <f t="shared" si="117"/>
        <v>0</v>
      </c>
      <c r="K324" s="98">
        <f t="shared" si="118"/>
        <v>0</v>
      </c>
      <c r="L324" s="15">
        <f t="shared" si="119"/>
        <v>0</v>
      </c>
      <c r="M324" s="99">
        <v>0</v>
      </c>
      <c r="N324" s="98">
        <v>0</v>
      </c>
      <c r="O324" s="98">
        <v>0</v>
      </c>
      <c r="P324" s="98">
        <v>0</v>
      </c>
      <c r="Q324" s="98">
        <v>0</v>
      </c>
      <c r="R324" s="15">
        <f t="shared" si="120"/>
        <v>0</v>
      </c>
      <c r="S324" s="16">
        <v>0</v>
      </c>
      <c r="T324" s="17">
        <v>0</v>
      </c>
      <c r="U324" s="17">
        <v>0</v>
      </c>
      <c r="V324" s="17">
        <v>0</v>
      </c>
      <c r="W324" s="17">
        <v>0</v>
      </c>
      <c r="X324" s="15">
        <f t="shared" si="121"/>
        <v>0</v>
      </c>
      <c r="Y324" s="18">
        <f>S324*('Labour cost esc'!J$12-1)</f>
        <v>0</v>
      </c>
      <c r="Z324" s="19">
        <f>T324*('Labour cost esc'!K$12-1)</f>
        <v>0</v>
      </c>
      <c r="AA324" s="19">
        <f>U324*('Labour cost esc'!L$12-1)</f>
        <v>0</v>
      </c>
      <c r="AB324" s="19">
        <f>V324*('Labour cost esc'!M$12-1)</f>
        <v>0</v>
      </c>
      <c r="AC324" s="19">
        <f>W324*('Labour cost esc'!N$12-1)</f>
        <v>0</v>
      </c>
      <c r="AD324" s="15">
        <f t="shared" si="122"/>
        <v>0</v>
      </c>
      <c r="AE324" s="18">
        <f t="shared" si="123"/>
        <v>0</v>
      </c>
      <c r="AF324" s="19">
        <f t="shared" si="124"/>
        <v>0</v>
      </c>
      <c r="AG324" s="19">
        <f t="shared" si="125"/>
        <v>0</v>
      </c>
      <c r="AH324" s="19">
        <f t="shared" si="126"/>
        <v>0</v>
      </c>
      <c r="AI324" s="19">
        <f t="shared" si="127"/>
        <v>0</v>
      </c>
      <c r="AJ324" s="20">
        <f t="shared" si="128"/>
        <v>0</v>
      </c>
      <c r="AK324" s="98">
        <f t="shared" si="134"/>
        <v>0</v>
      </c>
      <c r="AL324" s="98">
        <f t="shared" si="135"/>
        <v>0</v>
      </c>
      <c r="AM324" s="98">
        <f t="shared" si="136"/>
        <v>0</v>
      </c>
      <c r="AN324" s="98">
        <f t="shared" si="137"/>
        <v>0</v>
      </c>
      <c r="AO324" s="98">
        <f t="shared" si="138"/>
        <v>0</v>
      </c>
      <c r="AP324" s="15">
        <f t="shared" si="129"/>
        <v>0</v>
      </c>
      <c r="AQ324" s="99">
        <v>0</v>
      </c>
      <c r="AR324" s="98">
        <v>0</v>
      </c>
      <c r="AS324" s="98">
        <v>0</v>
      </c>
      <c r="AT324" s="98">
        <v>0</v>
      </c>
      <c r="AU324" s="98">
        <v>0</v>
      </c>
      <c r="AV324" s="15">
        <f t="shared" si="130"/>
        <v>0</v>
      </c>
      <c r="AW324" s="16">
        <v>0</v>
      </c>
      <c r="AX324" s="17">
        <v>0</v>
      </c>
      <c r="AY324" s="17">
        <v>0</v>
      </c>
      <c r="AZ324" s="17">
        <v>0</v>
      </c>
      <c r="BA324" s="17">
        <v>0</v>
      </c>
      <c r="BB324" s="15">
        <f t="shared" si="131"/>
        <v>0</v>
      </c>
      <c r="BC324" s="16">
        <v>0</v>
      </c>
      <c r="BD324" s="17">
        <v>0</v>
      </c>
      <c r="BE324" s="17">
        <v>0</v>
      </c>
      <c r="BF324" s="17">
        <v>0</v>
      </c>
      <c r="BG324" s="17">
        <v>0</v>
      </c>
      <c r="BH324" s="15">
        <f t="shared" si="132"/>
        <v>0</v>
      </c>
      <c r="BI324" s="16">
        <v>288.21508595345455</v>
      </c>
      <c r="BJ324" s="17">
        <v>0</v>
      </c>
      <c r="BK324" s="17">
        <v>0</v>
      </c>
      <c r="BL324" s="17">
        <v>0</v>
      </c>
      <c r="BM324" s="17">
        <v>0</v>
      </c>
      <c r="BN324" s="15">
        <f t="shared" si="133"/>
        <v>288.21508595345455</v>
      </c>
    </row>
    <row r="325" spans="1:66" x14ac:dyDescent="0.2">
      <c r="A325" s="14" t="s">
        <v>783</v>
      </c>
      <c r="B325" s="14" t="s">
        <v>1069</v>
      </c>
      <c r="C325" s="67" t="s">
        <v>784</v>
      </c>
      <c r="D325" s="14" t="s">
        <v>165</v>
      </c>
      <c r="E325" s="14" t="s">
        <v>102</v>
      </c>
      <c r="F325" s="14" t="s">
        <v>32</v>
      </c>
      <c r="G325" s="98">
        <f t="shared" ref="G325:G388" si="139">IFERROR(S325/M325,0)</f>
        <v>0</v>
      </c>
      <c r="H325" s="98">
        <f t="shared" ref="H325:H388" si="140">IFERROR(T325/N325,0)</f>
        <v>0</v>
      </c>
      <c r="I325" s="98">
        <f t="shared" ref="I325:I388" si="141">IFERROR(U325/O325,0)</f>
        <v>0</v>
      </c>
      <c r="J325" s="98">
        <f t="shared" ref="J325:J388" si="142">IFERROR(V325/P325,0)</f>
        <v>0</v>
      </c>
      <c r="K325" s="98">
        <f t="shared" ref="K325:K388" si="143">IFERROR(W325/Q325,0)</f>
        <v>0</v>
      </c>
      <c r="L325" s="15">
        <f t="shared" ref="L325:L388" si="144">IFERROR(X325/R325,0)</f>
        <v>0</v>
      </c>
      <c r="M325" s="99">
        <v>0</v>
      </c>
      <c r="N325" s="98">
        <v>0</v>
      </c>
      <c r="O325" s="98">
        <v>0</v>
      </c>
      <c r="P325" s="98">
        <v>0</v>
      </c>
      <c r="Q325" s="98">
        <v>0</v>
      </c>
      <c r="R325" s="15">
        <f t="shared" ref="R325:R388" si="145">SUM(M325:Q325)</f>
        <v>0</v>
      </c>
      <c r="S325" s="16">
        <v>0</v>
      </c>
      <c r="T325" s="17">
        <v>0</v>
      </c>
      <c r="U325" s="17">
        <v>0</v>
      </c>
      <c r="V325" s="17">
        <v>0</v>
      </c>
      <c r="W325" s="17">
        <v>0</v>
      </c>
      <c r="X325" s="15">
        <f t="shared" ref="X325:X388" si="146">SUM(S325:W325)</f>
        <v>0</v>
      </c>
      <c r="Y325" s="18">
        <f>S325*('Labour cost esc'!J$12-1)</f>
        <v>0</v>
      </c>
      <c r="Z325" s="19">
        <f>T325*('Labour cost esc'!K$12-1)</f>
        <v>0</v>
      </c>
      <c r="AA325" s="19">
        <f>U325*('Labour cost esc'!L$12-1)</f>
        <v>0</v>
      </c>
      <c r="AB325" s="19">
        <f>V325*('Labour cost esc'!M$12-1)</f>
        <v>0</v>
      </c>
      <c r="AC325" s="19">
        <f>W325*('Labour cost esc'!N$12-1)</f>
        <v>0</v>
      </c>
      <c r="AD325" s="15">
        <f t="shared" ref="AD325:AD388" si="147">SUM(Y325:AC325)</f>
        <v>0</v>
      </c>
      <c r="AE325" s="18">
        <f t="shared" ref="AE325:AE388" si="148">S325+Y325</f>
        <v>0</v>
      </c>
      <c r="AF325" s="19">
        <f t="shared" ref="AF325:AF388" si="149">T325+Z325</f>
        <v>0</v>
      </c>
      <c r="AG325" s="19">
        <f t="shared" ref="AG325:AG388" si="150">U325+AA325</f>
        <v>0</v>
      </c>
      <c r="AH325" s="19">
        <f t="shared" ref="AH325:AH388" si="151">V325+AB325</f>
        <v>0</v>
      </c>
      <c r="AI325" s="19">
        <f t="shared" ref="AI325:AI388" si="152">W325+AC325</f>
        <v>0</v>
      </c>
      <c r="AJ325" s="20">
        <f t="shared" ref="AJ325:AJ388" si="153">SUM(AE325:AI325)</f>
        <v>0</v>
      </c>
      <c r="AK325" s="98">
        <f t="shared" si="134"/>
        <v>0</v>
      </c>
      <c r="AL325" s="98">
        <f t="shared" si="135"/>
        <v>0</v>
      </c>
      <c r="AM325" s="98">
        <f t="shared" si="136"/>
        <v>0</v>
      </c>
      <c r="AN325" s="98">
        <f t="shared" si="137"/>
        <v>0</v>
      </c>
      <c r="AO325" s="98">
        <f t="shared" si="138"/>
        <v>0</v>
      </c>
      <c r="AP325" s="15">
        <f t="shared" ref="AP325:AP388" si="154">IFERROR(BB325/AV325,0)</f>
        <v>0</v>
      </c>
      <c r="AQ325" s="99">
        <v>0</v>
      </c>
      <c r="AR325" s="98">
        <v>0</v>
      </c>
      <c r="AS325" s="98">
        <v>0</v>
      </c>
      <c r="AT325" s="98">
        <v>0</v>
      </c>
      <c r="AU325" s="98">
        <v>0</v>
      </c>
      <c r="AV325" s="15">
        <f t="shared" ref="AV325:AV388" si="155">SUM(AQ325:AU325)</f>
        <v>0</v>
      </c>
      <c r="AW325" s="16">
        <v>0</v>
      </c>
      <c r="AX325" s="17">
        <v>0</v>
      </c>
      <c r="AY325" s="17">
        <v>0</v>
      </c>
      <c r="AZ325" s="17">
        <v>0</v>
      </c>
      <c r="BA325" s="17">
        <v>0</v>
      </c>
      <c r="BB325" s="15">
        <f t="shared" ref="BB325:BB388" si="156">SUM(AW325:BA325)</f>
        <v>0</v>
      </c>
      <c r="BC325" s="16">
        <v>0</v>
      </c>
      <c r="BD325" s="17">
        <v>0</v>
      </c>
      <c r="BE325" s="17">
        <v>0</v>
      </c>
      <c r="BF325" s="17">
        <v>0</v>
      </c>
      <c r="BG325" s="17">
        <v>0</v>
      </c>
      <c r="BH325" s="15">
        <f t="shared" ref="BH325:BH388" si="157">SUM(BC325:BG325)</f>
        <v>0</v>
      </c>
      <c r="BI325" s="16">
        <v>53.779382156127276</v>
      </c>
      <c r="BJ325" s="17">
        <v>400.74975238576269</v>
      </c>
      <c r="BK325" s="17">
        <v>0</v>
      </c>
      <c r="BL325" s="17">
        <v>0</v>
      </c>
      <c r="BM325" s="17">
        <v>0</v>
      </c>
      <c r="BN325" s="15">
        <f t="shared" ref="BN325:BN388" si="158">SUM(BI325:BM325)</f>
        <v>454.52913454188996</v>
      </c>
    </row>
    <row r="326" spans="1:66" x14ac:dyDescent="0.2">
      <c r="A326" s="14" t="s">
        <v>785</v>
      </c>
      <c r="B326" s="14" t="s">
        <v>1068</v>
      </c>
      <c r="C326" s="67" t="s">
        <v>786</v>
      </c>
      <c r="D326" s="14" t="s">
        <v>787</v>
      </c>
      <c r="E326" s="14" t="s">
        <v>79</v>
      </c>
      <c r="F326" s="14" t="s">
        <v>48</v>
      </c>
      <c r="G326" s="98">
        <f t="shared" si="139"/>
        <v>0</v>
      </c>
      <c r="H326" s="98">
        <f t="shared" si="140"/>
        <v>0</v>
      </c>
      <c r="I326" s="98">
        <f t="shared" si="141"/>
        <v>0</v>
      </c>
      <c r="J326" s="98">
        <f t="shared" si="142"/>
        <v>0</v>
      </c>
      <c r="K326" s="98">
        <f t="shared" si="143"/>
        <v>0</v>
      </c>
      <c r="L326" s="15">
        <f t="shared" si="144"/>
        <v>0</v>
      </c>
      <c r="M326" s="99">
        <v>0</v>
      </c>
      <c r="N326" s="98">
        <v>0</v>
      </c>
      <c r="O326" s="98">
        <v>0</v>
      </c>
      <c r="P326" s="98">
        <v>0</v>
      </c>
      <c r="Q326" s="98">
        <v>0</v>
      </c>
      <c r="R326" s="15">
        <f t="shared" si="145"/>
        <v>0</v>
      </c>
      <c r="S326" s="16">
        <v>0</v>
      </c>
      <c r="T326" s="17">
        <v>0</v>
      </c>
      <c r="U326" s="17">
        <v>0</v>
      </c>
      <c r="V326" s="17">
        <v>0</v>
      </c>
      <c r="W326" s="17">
        <v>0</v>
      </c>
      <c r="X326" s="15">
        <f t="shared" si="146"/>
        <v>0</v>
      </c>
      <c r="Y326" s="18">
        <f>S326*('Labour cost esc'!J$12-1)</f>
        <v>0</v>
      </c>
      <c r="Z326" s="19">
        <f>T326*('Labour cost esc'!K$12-1)</f>
        <v>0</v>
      </c>
      <c r="AA326" s="19">
        <f>U326*('Labour cost esc'!L$12-1)</f>
        <v>0</v>
      </c>
      <c r="AB326" s="19">
        <f>V326*('Labour cost esc'!M$12-1)</f>
        <v>0</v>
      </c>
      <c r="AC326" s="19">
        <f>W326*('Labour cost esc'!N$12-1)</f>
        <v>0</v>
      </c>
      <c r="AD326" s="15">
        <f t="shared" si="147"/>
        <v>0</v>
      </c>
      <c r="AE326" s="18">
        <f t="shared" si="148"/>
        <v>0</v>
      </c>
      <c r="AF326" s="19">
        <f t="shared" si="149"/>
        <v>0</v>
      </c>
      <c r="AG326" s="19">
        <f t="shared" si="150"/>
        <v>0</v>
      </c>
      <c r="AH326" s="19">
        <f t="shared" si="151"/>
        <v>0</v>
      </c>
      <c r="AI326" s="19">
        <f t="shared" si="152"/>
        <v>0</v>
      </c>
      <c r="AJ326" s="20">
        <f t="shared" si="153"/>
        <v>0</v>
      </c>
      <c r="AK326" s="98">
        <f t="shared" ref="AK326:AK389" si="159">IFERROR(AW326/AQ326,0)</f>
        <v>0</v>
      </c>
      <c r="AL326" s="98">
        <f t="shared" ref="AL326:AL389" si="160">IFERROR(AX326/AR326,0)</f>
        <v>0</v>
      </c>
      <c r="AM326" s="98">
        <f t="shared" ref="AM326:AM389" si="161">IFERROR(AY326/AS326,0)</f>
        <v>0</v>
      </c>
      <c r="AN326" s="98">
        <f t="shared" ref="AN326:AN389" si="162">IFERROR(AZ326/AT326,0)</f>
        <v>0</v>
      </c>
      <c r="AO326" s="98">
        <f t="shared" ref="AO326:AO389" si="163">IFERROR(BA326/AU326,0)</f>
        <v>0</v>
      </c>
      <c r="AP326" s="15">
        <f t="shared" si="154"/>
        <v>0</v>
      </c>
      <c r="AQ326" s="99">
        <v>0</v>
      </c>
      <c r="AR326" s="98">
        <v>0</v>
      </c>
      <c r="AS326" s="98">
        <v>0</v>
      </c>
      <c r="AT326" s="98">
        <v>0</v>
      </c>
      <c r="AU326" s="98">
        <v>0</v>
      </c>
      <c r="AV326" s="15">
        <f t="shared" si="155"/>
        <v>0</v>
      </c>
      <c r="AW326" s="16">
        <v>0</v>
      </c>
      <c r="AX326" s="17">
        <v>0</v>
      </c>
      <c r="AY326" s="17">
        <v>0</v>
      </c>
      <c r="AZ326" s="17">
        <v>0</v>
      </c>
      <c r="BA326" s="17">
        <v>0</v>
      </c>
      <c r="BB326" s="15">
        <f t="shared" si="156"/>
        <v>0</v>
      </c>
      <c r="BC326" s="16">
        <v>0</v>
      </c>
      <c r="BD326" s="17">
        <v>0</v>
      </c>
      <c r="BE326" s="17">
        <v>0</v>
      </c>
      <c r="BF326" s="17">
        <v>0</v>
      </c>
      <c r="BG326" s="17">
        <v>0</v>
      </c>
      <c r="BH326" s="15">
        <f t="shared" si="157"/>
        <v>0</v>
      </c>
      <c r="BI326" s="16">
        <v>0</v>
      </c>
      <c r="BJ326" s="17">
        <v>0</v>
      </c>
      <c r="BK326" s="17">
        <v>106.47809174113937</v>
      </c>
      <c r="BL326" s="17">
        <v>-5.9735398242857141</v>
      </c>
      <c r="BM326" s="17">
        <v>0</v>
      </c>
      <c r="BN326" s="15">
        <f t="shared" si="158"/>
        <v>100.50455191685366</v>
      </c>
    </row>
    <row r="327" spans="1:66" x14ac:dyDescent="0.2">
      <c r="A327" s="14" t="s">
        <v>788</v>
      </c>
      <c r="B327" s="14" t="s">
        <v>1068</v>
      </c>
      <c r="C327" s="67" t="s">
        <v>789</v>
      </c>
      <c r="D327" s="14" t="s">
        <v>787</v>
      </c>
      <c r="E327" s="14" t="s">
        <v>79</v>
      </c>
      <c r="F327" s="14" t="s">
        <v>48</v>
      </c>
      <c r="G327" s="98">
        <f t="shared" si="139"/>
        <v>0</v>
      </c>
      <c r="H327" s="98">
        <f t="shared" si="140"/>
        <v>0</v>
      </c>
      <c r="I327" s="98">
        <f t="shared" si="141"/>
        <v>0</v>
      </c>
      <c r="J327" s="98">
        <f t="shared" si="142"/>
        <v>0</v>
      </c>
      <c r="K327" s="98">
        <f t="shared" si="143"/>
        <v>0</v>
      </c>
      <c r="L327" s="15">
        <f t="shared" si="144"/>
        <v>0</v>
      </c>
      <c r="M327" s="99">
        <v>0</v>
      </c>
      <c r="N327" s="98">
        <v>0</v>
      </c>
      <c r="O327" s="98">
        <v>0</v>
      </c>
      <c r="P327" s="98">
        <v>0</v>
      </c>
      <c r="Q327" s="98">
        <v>0</v>
      </c>
      <c r="R327" s="15">
        <f t="shared" si="145"/>
        <v>0</v>
      </c>
      <c r="S327" s="16">
        <v>0</v>
      </c>
      <c r="T327" s="17">
        <v>0</v>
      </c>
      <c r="U327" s="17">
        <v>0</v>
      </c>
      <c r="V327" s="17">
        <v>0</v>
      </c>
      <c r="W327" s="17">
        <v>0</v>
      </c>
      <c r="X327" s="15">
        <f t="shared" si="146"/>
        <v>0</v>
      </c>
      <c r="Y327" s="18">
        <f>S327*('Labour cost esc'!J$12-1)</f>
        <v>0</v>
      </c>
      <c r="Z327" s="19">
        <f>T327*('Labour cost esc'!K$12-1)</f>
        <v>0</v>
      </c>
      <c r="AA327" s="19">
        <f>U327*('Labour cost esc'!L$12-1)</f>
        <v>0</v>
      </c>
      <c r="AB327" s="19">
        <f>V327*('Labour cost esc'!M$12-1)</f>
        <v>0</v>
      </c>
      <c r="AC327" s="19">
        <f>W327*('Labour cost esc'!N$12-1)</f>
        <v>0</v>
      </c>
      <c r="AD327" s="15">
        <f t="shared" si="147"/>
        <v>0</v>
      </c>
      <c r="AE327" s="18">
        <f t="shared" si="148"/>
        <v>0</v>
      </c>
      <c r="AF327" s="19">
        <f t="shared" si="149"/>
        <v>0</v>
      </c>
      <c r="AG327" s="19">
        <f t="shared" si="150"/>
        <v>0</v>
      </c>
      <c r="AH327" s="19">
        <f t="shared" si="151"/>
        <v>0</v>
      </c>
      <c r="AI327" s="19">
        <f t="shared" si="152"/>
        <v>0</v>
      </c>
      <c r="AJ327" s="20">
        <f t="shared" si="153"/>
        <v>0</v>
      </c>
      <c r="AK327" s="98">
        <f t="shared" si="159"/>
        <v>0</v>
      </c>
      <c r="AL327" s="98">
        <f t="shared" si="160"/>
        <v>0</v>
      </c>
      <c r="AM327" s="98">
        <f t="shared" si="161"/>
        <v>0</v>
      </c>
      <c r="AN327" s="98">
        <f t="shared" si="162"/>
        <v>0</v>
      </c>
      <c r="AO327" s="98">
        <f t="shared" si="163"/>
        <v>0</v>
      </c>
      <c r="AP327" s="15">
        <f t="shared" si="154"/>
        <v>0</v>
      </c>
      <c r="AQ327" s="99">
        <v>0</v>
      </c>
      <c r="AR327" s="98">
        <v>0</v>
      </c>
      <c r="AS327" s="98">
        <v>0</v>
      </c>
      <c r="AT327" s="98">
        <v>0</v>
      </c>
      <c r="AU327" s="98">
        <v>0</v>
      </c>
      <c r="AV327" s="15">
        <f t="shared" si="155"/>
        <v>0</v>
      </c>
      <c r="AW327" s="16">
        <v>0</v>
      </c>
      <c r="AX327" s="17">
        <v>0</v>
      </c>
      <c r="AY327" s="17">
        <v>0</v>
      </c>
      <c r="AZ327" s="17">
        <v>0</v>
      </c>
      <c r="BA327" s="17">
        <v>0</v>
      </c>
      <c r="BB327" s="15">
        <f t="shared" si="156"/>
        <v>0</v>
      </c>
      <c r="BC327" s="16">
        <v>0</v>
      </c>
      <c r="BD327" s="17">
        <v>0</v>
      </c>
      <c r="BE327" s="17">
        <v>0</v>
      </c>
      <c r="BF327" s="17">
        <v>0</v>
      </c>
      <c r="BG327" s="17">
        <v>0</v>
      </c>
      <c r="BH327" s="15">
        <f t="shared" si="157"/>
        <v>0</v>
      </c>
      <c r="BI327" s="16">
        <v>0</v>
      </c>
      <c r="BJ327" s="17">
        <v>0</v>
      </c>
      <c r="BK327" s="17">
        <v>2.6765084855390011</v>
      </c>
      <c r="BL327" s="17">
        <v>0</v>
      </c>
      <c r="BM327" s="17">
        <v>0</v>
      </c>
      <c r="BN327" s="15">
        <f t="shared" si="158"/>
        <v>2.6765084855390011</v>
      </c>
    </row>
    <row r="328" spans="1:66" x14ac:dyDescent="0.2">
      <c r="A328" s="14" t="s">
        <v>1088</v>
      </c>
      <c r="B328" s="14" t="s">
        <v>1068</v>
      </c>
      <c r="C328" s="67" t="s">
        <v>1089</v>
      </c>
      <c r="D328" s="14" t="s">
        <v>787</v>
      </c>
      <c r="E328" s="14" t="s">
        <v>79</v>
      </c>
      <c r="F328" s="14" t="s">
        <v>48</v>
      </c>
      <c r="G328" s="98">
        <f t="shared" si="139"/>
        <v>0</v>
      </c>
      <c r="H328" s="98">
        <f t="shared" si="140"/>
        <v>0</v>
      </c>
      <c r="I328" s="98">
        <f t="shared" si="141"/>
        <v>0</v>
      </c>
      <c r="J328" s="98">
        <f t="shared" si="142"/>
        <v>0</v>
      </c>
      <c r="K328" s="98">
        <f t="shared" si="143"/>
        <v>0</v>
      </c>
      <c r="L328" s="15">
        <f t="shared" si="144"/>
        <v>0</v>
      </c>
      <c r="M328" s="99">
        <v>0</v>
      </c>
      <c r="N328" s="98">
        <v>0</v>
      </c>
      <c r="O328" s="98">
        <v>0</v>
      </c>
      <c r="P328" s="98">
        <v>0</v>
      </c>
      <c r="Q328" s="98">
        <v>0</v>
      </c>
      <c r="R328" s="15">
        <f t="shared" si="145"/>
        <v>0</v>
      </c>
      <c r="S328" s="16">
        <v>0</v>
      </c>
      <c r="T328" s="17">
        <v>0</v>
      </c>
      <c r="U328" s="17">
        <v>0</v>
      </c>
      <c r="V328" s="17">
        <v>0</v>
      </c>
      <c r="W328" s="17">
        <v>0</v>
      </c>
      <c r="X328" s="15">
        <f t="shared" si="146"/>
        <v>0</v>
      </c>
      <c r="Y328" s="18">
        <f>S328*('Labour cost esc'!J$12-1)</f>
        <v>0</v>
      </c>
      <c r="Z328" s="19">
        <f>T328*('Labour cost esc'!K$12-1)</f>
        <v>0</v>
      </c>
      <c r="AA328" s="19">
        <f>U328*('Labour cost esc'!L$12-1)</f>
        <v>0</v>
      </c>
      <c r="AB328" s="19">
        <f>V328*('Labour cost esc'!M$12-1)</f>
        <v>0</v>
      </c>
      <c r="AC328" s="19">
        <f>W328*('Labour cost esc'!N$12-1)</f>
        <v>0</v>
      </c>
      <c r="AD328" s="15">
        <f t="shared" si="147"/>
        <v>0</v>
      </c>
      <c r="AE328" s="18">
        <f t="shared" si="148"/>
        <v>0</v>
      </c>
      <c r="AF328" s="19">
        <f t="shared" si="149"/>
        <v>0</v>
      </c>
      <c r="AG328" s="19">
        <f t="shared" si="150"/>
        <v>0</v>
      </c>
      <c r="AH328" s="19">
        <f t="shared" si="151"/>
        <v>0</v>
      </c>
      <c r="AI328" s="19">
        <f t="shared" si="152"/>
        <v>0</v>
      </c>
      <c r="AJ328" s="20">
        <f t="shared" si="153"/>
        <v>0</v>
      </c>
      <c r="AK328" s="98">
        <f t="shared" si="159"/>
        <v>0</v>
      </c>
      <c r="AL328" s="98">
        <f t="shared" si="160"/>
        <v>0</v>
      </c>
      <c r="AM328" s="98">
        <f t="shared" si="161"/>
        <v>0</v>
      </c>
      <c r="AN328" s="98">
        <f t="shared" si="162"/>
        <v>0</v>
      </c>
      <c r="AO328" s="98">
        <f t="shared" si="163"/>
        <v>0</v>
      </c>
      <c r="AP328" s="15">
        <f t="shared" si="154"/>
        <v>0</v>
      </c>
      <c r="AQ328" s="99">
        <v>0</v>
      </c>
      <c r="AR328" s="98">
        <v>0</v>
      </c>
      <c r="AS328" s="98">
        <v>0</v>
      </c>
      <c r="AT328" s="98">
        <v>0</v>
      </c>
      <c r="AU328" s="98">
        <v>0</v>
      </c>
      <c r="AV328" s="15">
        <f t="shared" si="155"/>
        <v>0</v>
      </c>
      <c r="AW328" s="16">
        <v>0</v>
      </c>
      <c r="AX328" s="17">
        <v>0</v>
      </c>
      <c r="AY328" s="17"/>
      <c r="AZ328" s="17">
        <v>1815.0379099999998</v>
      </c>
      <c r="BA328" s="17"/>
      <c r="BB328" s="15">
        <f t="shared" si="156"/>
        <v>1815.0379099999998</v>
      </c>
      <c r="BC328" s="16">
        <v>0</v>
      </c>
      <c r="BD328" s="17">
        <v>0</v>
      </c>
      <c r="BE328" s="17">
        <v>0</v>
      </c>
      <c r="BF328" s="17">
        <v>0</v>
      </c>
      <c r="BG328" s="17">
        <v>0</v>
      </c>
      <c r="BH328" s="15">
        <f t="shared" si="157"/>
        <v>0</v>
      </c>
      <c r="BI328" s="16">
        <v>0</v>
      </c>
      <c r="BJ328" s="17">
        <v>0</v>
      </c>
      <c r="BK328" s="17">
        <v>0</v>
      </c>
      <c r="BL328" s="17">
        <v>0</v>
      </c>
      <c r="BM328" s="17">
        <v>0</v>
      </c>
      <c r="BN328" s="15">
        <f t="shared" si="158"/>
        <v>0</v>
      </c>
    </row>
    <row r="329" spans="1:66" x14ac:dyDescent="0.2">
      <c r="A329" s="14" t="s">
        <v>790</v>
      </c>
      <c r="B329" s="14" t="s">
        <v>1068</v>
      </c>
      <c r="C329" s="67" t="s">
        <v>791</v>
      </c>
      <c r="D329" s="14" t="s">
        <v>173</v>
      </c>
      <c r="E329" s="14" t="s">
        <v>79</v>
      </c>
      <c r="F329" s="14" t="s">
        <v>48</v>
      </c>
      <c r="G329" s="98">
        <f t="shared" si="139"/>
        <v>0</v>
      </c>
      <c r="H329" s="98">
        <f t="shared" si="140"/>
        <v>0</v>
      </c>
      <c r="I329" s="98">
        <f t="shared" si="141"/>
        <v>0</v>
      </c>
      <c r="J329" s="98">
        <f t="shared" si="142"/>
        <v>0</v>
      </c>
      <c r="K329" s="98">
        <f t="shared" si="143"/>
        <v>0</v>
      </c>
      <c r="L329" s="15">
        <f t="shared" si="144"/>
        <v>0</v>
      </c>
      <c r="M329" s="99">
        <v>0</v>
      </c>
      <c r="N329" s="98">
        <v>0</v>
      </c>
      <c r="O329" s="98">
        <v>0</v>
      </c>
      <c r="P329" s="98">
        <v>0</v>
      </c>
      <c r="Q329" s="98">
        <v>0</v>
      </c>
      <c r="R329" s="15">
        <f t="shared" si="145"/>
        <v>0</v>
      </c>
      <c r="S329" s="16">
        <v>0</v>
      </c>
      <c r="T329" s="17">
        <v>0</v>
      </c>
      <c r="U329" s="17">
        <v>0</v>
      </c>
      <c r="V329" s="17">
        <v>0</v>
      </c>
      <c r="W329" s="17">
        <v>0</v>
      </c>
      <c r="X329" s="15">
        <f t="shared" si="146"/>
        <v>0</v>
      </c>
      <c r="Y329" s="18">
        <f>S329*('Labour cost esc'!J$12-1)</f>
        <v>0</v>
      </c>
      <c r="Z329" s="19">
        <f>T329*('Labour cost esc'!K$12-1)</f>
        <v>0</v>
      </c>
      <c r="AA329" s="19">
        <f>U329*('Labour cost esc'!L$12-1)</f>
        <v>0</v>
      </c>
      <c r="AB329" s="19">
        <f>V329*('Labour cost esc'!M$12-1)</f>
        <v>0</v>
      </c>
      <c r="AC329" s="19">
        <f>W329*('Labour cost esc'!N$12-1)</f>
        <v>0</v>
      </c>
      <c r="AD329" s="15">
        <f t="shared" si="147"/>
        <v>0</v>
      </c>
      <c r="AE329" s="18">
        <f t="shared" si="148"/>
        <v>0</v>
      </c>
      <c r="AF329" s="19">
        <f t="shared" si="149"/>
        <v>0</v>
      </c>
      <c r="AG329" s="19">
        <f t="shared" si="150"/>
        <v>0</v>
      </c>
      <c r="AH329" s="19">
        <f t="shared" si="151"/>
        <v>0</v>
      </c>
      <c r="AI329" s="19">
        <f t="shared" si="152"/>
        <v>0</v>
      </c>
      <c r="AJ329" s="20">
        <f t="shared" si="153"/>
        <v>0</v>
      </c>
      <c r="AK329" s="98">
        <f t="shared" si="159"/>
        <v>0</v>
      </c>
      <c r="AL329" s="98">
        <f t="shared" si="160"/>
        <v>0</v>
      </c>
      <c r="AM329" s="98">
        <f t="shared" si="161"/>
        <v>0</v>
      </c>
      <c r="AN329" s="98">
        <f t="shared" si="162"/>
        <v>0</v>
      </c>
      <c r="AO329" s="98">
        <f t="shared" si="163"/>
        <v>0</v>
      </c>
      <c r="AP329" s="15">
        <f t="shared" si="154"/>
        <v>0</v>
      </c>
      <c r="AQ329" s="99">
        <v>0</v>
      </c>
      <c r="AR329" s="98">
        <v>0</v>
      </c>
      <c r="AS329" s="98">
        <v>0</v>
      </c>
      <c r="AT329" s="98">
        <v>0</v>
      </c>
      <c r="AU329" s="98">
        <v>0</v>
      </c>
      <c r="AV329" s="15">
        <f t="shared" si="155"/>
        <v>0</v>
      </c>
      <c r="AW329" s="16">
        <v>0</v>
      </c>
      <c r="AX329" s="17">
        <v>0</v>
      </c>
      <c r="AY329" s="17">
        <v>0</v>
      </c>
      <c r="AZ329" s="17">
        <v>0</v>
      </c>
      <c r="BA329" s="17">
        <v>0</v>
      </c>
      <c r="BB329" s="15">
        <f t="shared" si="156"/>
        <v>0</v>
      </c>
      <c r="BC329" s="16">
        <v>0</v>
      </c>
      <c r="BD329" s="17">
        <v>0</v>
      </c>
      <c r="BE329" s="17">
        <v>0</v>
      </c>
      <c r="BF329" s="17">
        <v>0</v>
      </c>
      <c r="BG329" s="17">
        <v>0</v>
      </c>
      <c r="BH329" s="15">
        <f t="shared" si="157"/>
        <v>0</v>
      </c>
      <c r="BI329" s="16">
        <v>307.96006015996369</v>
      </c>
      <c r="BJ329" s="17">
        <v>251.15180605322038</v>
      </c>
      <c r="BK329" s="17">
        <v>0.5431953778264681</v>
      </c>
      <c r="BL329" s="17">
        <v>0</v>
      </c>
      <c r="BM329" s="17">
        <v>0</v>
      </c>
      <c r="BN329" s="15">
        <f t="shared" si="158"/>
        <v>559.65506159101051</v>
      </c>
    </row>
    <row r="330" spans="1:66" x14ac:dyDescent="0.2">
      <c r="A330" s="14" t="s">
        <v>792</v>
      </c>
      <c r="B330" s="14" t="s">
        <v>1068</v>
      </c>
      <c r="C330" s="67" t="s">
        <v>793</v>
      </c>
      <c r="D330" s="14" t="s">
        <v>173</v>
      </c>
      <c r="E330" s="14" t="s">
        <v>79</v>
      </c>
      <c r="F330" s="14" t="s">
        <v>629</v>
      </c>
      <c r="G330" s="98">
        <f t="shared" si="139"/>
        <v>0</v>
      </c>
      <c r="H330" s="98">
        <f t="shared" si="140"/>
        <v>0</v>
      </c>
      <c r="I330" s="98">
        <f t="shared" si="141"/>
        <v>0</v>
      </c>
      <c r="J330" s="98">
        <f t="shared" si="142"/>
        <v>0</v>
      </c>
      <c r="K330" s="98">
        <f t="shared" si="143"/>
        <v>0</v>
      </c>
      <c r="L330" s="15">
        <f t="shared" si="144"/>
        <v>0</v>
      </c>
      <c r="M330" s="99">
        <v>0</v>
      </c>
      <c r="N330" s="98">
        <v>0</v>
      </c>
      <c r="O330" s="98">
        <v>0</v>
      </c>
      <c r="P330" s="98">
        <v>0</v>
      </c>
      <c r="Q330" s="98">
        <v>0</v>
      </c>
      <c r="R330" s="15">
        <f t="shared" si="145"/>
        <v>0</v>
      </c>
      <c r="S330" s="16">
        <v>0</v>
      </c>
      <c r="T330" s="17">
        <v>0</v>
      </c>
      <c r="U330" s="17">
        <v>0</v>
      </c>
      <c r="V330" s="17">
        <v>0</v>
      </c>
      <c r="W330" s="17">
        <v>0</v>
      </c>
      <c r="X330" s="15">
        <f t="shared" si="146"/>
        <v>0</v>
      </c>
      <c r="Y330" s="18">
        <f>S330*('Labour cost esc'!J$12-1)</f>
        <v>0</v>
      </c>
      <c r="Z330" s="19">
        <f>T330*('Labour cost esc'!K$12-1)</f>
        <v>0</v>
      </c>
      <c r="AA330" s="19">
        <f>U330*('Labour cost esc'!L$12-1)</f>
        <v>0</v>
      </c>
      <c r="AB330" s="19">
        <f>V330*('Labour cost esc'!M$12-1)</f>
        <v>0</v>
      </c>
      <c r="AC330" s="19">
        <f>W330*('Labour cost esc'!N$12-1)</f>
        <v>0</v>
      </c>
      <c r="AD330" s="15">
        <f t="shared" si="147"/>
        <v>0</v>
      </c>
      <c r="AE330" s="18">
        <f t="shared" si="148"/>
        <v>0</v>
      </c>
      <c r="AF330" s="19">
        <f t="shared" si="149"/>
        <v>0</v>
      </c>
      <c r="AG330" s="19">
        <f t="shared" si="150"/>
        <v>0</v>
      </c>
      <c r="AH330" s="19">
        <f t="shared" si="151"/>
        <v>0</v>
      </c>
      <c r="AI330" s="19">
        <f t="shared" si="152"/>
        <v>0</v>
      </c>
      <c r="AJ330" s="20">
        <f t="shared" si="153"/>
        <v>0</v>
      </c>
      <c r="AK330" s="98">
        <f t="shared" si="159"/>
        <v>0</v>
      </c>
      <c r="AL330" s="98">
        <f t="shared" si="160"/>
        <v>0</v>
      </c>
      <c r="AM330" s="98">
        <f t="shared" si="161"/>
        <v>0</v>
      </c>
      <c r="AN330" s="98">
        <f t="shared" si="162"/>
        <v>0</v>
      </c>
      <c r="AO330" s="98">
        <f t="shared" si="163"/>
        <v>0</v>
      </c>
      <c r="AP330" s="15">
        <f t="shared" si="154"/>
        <v>0</v>
      </c>
      <c r="AQ330" s="99">
        <v>0</v>
      </c>
      <c r="AR330" s="98">
        <v>0</v>
      </c>
      <c r="AS330" s="98">
        <v>0</v>
      </c>
      <c r="AT330" s="98">
        <v>0</v>
      </c>
      <c r="AU330" s="98">
        <v>0</v>
      </c>
      <c r="AV330" s="15">
        <f t="shared" si="155"/>
        <v>0</v>
      </c>
      <c r="AW330" s="16">
        <v>0</v>
      </c>
      <c r="AX330" s="17">
        <v>0</v>
      </c>
      <c r="AY330" s="17">
        <v>0</v>
      </c>
      <c r="AZ330" s="17">
        <v>0</v>
      </c>
      <c r="BA330" s="17">
        <v>0</v>
      </c>
      <c r="BB330" s="15">
        <f t="shared" si="156"/>
        <v>0</v>
      </c>
      <c r="BC330" s="16">
        <v>0</v>
      </c>
      <c r="BD330" s="17">
        <v>0</v>
      </c>
      <c r="BE330" s="17">
        <v>0</v>
      </c>
      <c r="BF330" s="17">
        <v>0</v>
      </c>
      <c r="BG330" s="17">
        <v>0</v>
      </c>
      <c r="BH330" s="15">
        <f t="shared" si="157"/>
        <v>0</v>
      </c>
      <c r="BI330" s="16">
        <v>66.10999100727274</v>
      </c>
      <c r="BJ330" s="17">
        <v>0</v>
      </c>
      <c r="BK330" s="17">
        <v>0</v>
      </c>
      <c r="BL330" s="17">
        <v>0</v>
      </c>
      <c r="BM330" s="17">
        <v>0</v>
      </c>
      <c r="BN330" s="15">
        <f t="shared" si="158"/>
        <v>66.10999100727274</v>
      </c>
    </row>
    <row r="331" spans="1:66" x14ac:dyDescent="0.2">
      <c r="A331" s="14" t="s">
        <v>794</v>
      </c>
      <c r="B331" s="14" t="s">
        <v>1068</v>
      </c>
      <c r="C331" s="67" t="s">
        <v>795</v>
      </c>
      <c r="D331" s="14" t="s">
        <v>173</v>
      </c>
      <c r="E331" s="14" t="s">
        <v>79</v>
      </c>
      <c r="F331" s="14" t="s">
        <v>152</v>
      </c>
      <c r="G331" s="98">
        <f t="shared" si="139"/>
        <v>0</v>
      </c>
      <c r="H331" s="98">
        <f t="shared" si="140"/>
        <v>0</v>
      </c>
      <c r="I331" s="98">
        <f t="shared" si="141"/>
        <v>0</v>
      </c>
      <c r="J331" s="98">
        <f t="shared" si="142"/>
        <v>0</v>
      </c>
      <c r="K331" s="98">
        <f t="shared" si="143"/>
        <v>0</v>
      </c>
      <c r="L331" s="15">
        <f t="shared" si="144"/>
        <v>0</v>
      </c>
      <c r="M331" s="99">
        <v>0</v>
      </c>
      <c r="N331" s="98">
        <v>0</v>
      </c>
      <c r="O331" s="98">
        <v>0</v>
      </c>
      <c r="P331" s="98">
        <v>0</v>
      </c>
      <c r="Q331" s="98">
        <v>0</v>
      </c>
      <c r="R331" s="15">
        <f t="shared" si="145"/>
        <v>0</v>
      </c>
      <c r="S331" s="16">
        <v>0</v>
      </c>
      <c r="T331" s="17">
        <v>0</v>
      </c>
      <c r="U331" s="17">
        <v>0</v>
      </c>
      <c r="V331" s="17">
        <v>0</v>
      </c>
      <c r="W331" s="17">
        <v>0</v>
      </c>
      <c r="X331" s="15">
        <f t="shared" si="146"/>
        <v>0</v>
      </c>
      <c r="Y331" s="18">
        <f>S331*('Labour cost esc'!J$12-1)</f>
        <v>0</v>
      </c>
      <c r="Z331" s="19">
        <f>T331*('Labour cost esc'!K$12-1)</f>
        <v>0</v>
      </c>
      <c r="AA331" s="19">
        <f>U331*('Labour cost esc'!L$12-1)</f>
        <v>0</v>
      </c>
      <c r="AB331" s="19">
        <f>V331*('Labour cost esc'!M$12-1)</f>
        <v>0</v>
      </c>
      <c r="AC331" s="19">
        <f>W331*('Labour cost esc'!N$12-1)</f>
        <v>0</v>
      </c>
      <c r="AD331" s="15">
        <f t="shared" si="147"/>
        <v>0</v>
      </c>
      <c r="AE331" s="18">
        <f t="shared" si="148"/>
        <v>0</v>
      </c>
      <c r="AF331" s="19">
        <f t="shared" si="149"/>
        <v>0</v>
      </c>
      <c r="AG331" s="19">
        <f t="shared" si="150"/>
        <v>0</v>
      </c>
      <c r="AH331" s="19">
        <f t="shared" si="151"/>
        <v>0</v>
      </c>
      <c r="AI331" s="19">
        <f t="shared" si="152"/>
        <v>0</v>
      </c>
      <c r="AJ331" s="20">
        <f t="shared" si="153"/>
        <v>0</v>
      </c>
      <c r="AK331" s="98">
        <f t="shared" si="159"/>
        <v>0</v>
      </c>
      <c r="AL331" s="98">
        <f t="shared" si="160"/>
        <v>0</v>
      </c>
      <c r="AM331" s="98">
        <f t="shared" si="161"/>
        <v>0</v>
      </c>
      <c r="AN331" s="98">
        <f t="shared" si="162"/>
        <v>0</v>
      </c>
      <c r="AO331" s="98">
        <f t="shared" si="163"/>
        <v>0</v>
      </c>
      <c r="AP331" s="15">
        <f t="shared" si="154"/>
        <v>0</v>
      </c>
      <c r="AQ331" s="99">
        <v>0</v>
      </c>
      <c r="AR331" s="98">
        <v>0</v>
      </c>
      <c r="AS331" s="98">
        <v>0</v>
      </c>
      <c r="AT331" s="98">
        <v>0</v>
      </c>
      <c r="AU331" s="98">
        <v>0</v>
      </c>
      <c r="AV331" s="15">
        <f t="shared" si="155"/>
        <v>0</v>
      </c>
      <c r="AW331" s="16">
        <v>0</v>
      </c>
      <c r="AX331" s="17">
        <v>0</v>
      </c>
      <c r="AY331" s="17">
        <v>0</v>
      </c>
      <c r="AZ331" s="17">
        <v>0</v>
      </c>
      <c r="BA331" s="17">
        <v>0</v>
      </c>
      <c r="BB331" s="15">
        <f t="shared" si="156"/>
        <v>0</v>
      </c>
      <c r="BC331" s="16">
        <v>0</v>
      </c>
      <c r="BD331" s="17">
        <v>0</v>
      </c>
      <c r="BE331" s="17">
        <v>0</v>
      </c>
      <c r="BF331" s="17">
        <v>0</v>
      </c>
      <c r="BG331" s="17">
        <v>0</v>
      </c>
      <c r="BH331" s="15">
        <f t="shared" si="157"/>
        <v>0</v>
      </c>
      <c r="BI331" s="16">
        <v>980.07284769889088</v>
      </c>
      <c r="BJ331" s="17">
        <v>78.261493496949157</v>
      </c>
      <c r="BK331" s="17">
        <v>0</v>
      </c>
      <c r="BL331" s="17">
        <v>0</v>
      </c>
      <c r="BM331" s="17">
        <v>0</v>
      </c>
      <c r="BN331" s="15">
        <f t="shared" si="158"/>
        <v>1058.3343411958401</v>
      </c>
    </row>
    <row r="332" spans="1:66" x14ac:dyDescent="0.2">
      <c r="A332" s="14" t="s">
        <v>796</v>
      </c>
      <c r="B332" s="14" t="s">
        <v>1068</v>
      </c>
      <c r="C332" s="67" t="s">
        <v>797</v>
      </c>
      <c r="D332" s="14" t="s">
        <v>173</v>
      </c>
      <c r="E332" s="14" t="s">
        <v>79</v>
      </c>
      <c r="F332" s="14" t="s">
        <v>629</v>
      </c>
      <c r="G332" s="98">
        <f t="shared" si="139"/>
        <v>0</v>
      </c>
      <c r="H332" s="98">
        <f t="shared" si="140"/>
        <v>0</v>
      </c>
      <c r="I332" s="98">
        <f t="shared" si="141"/>
        <v>0</v>
      </c>
      <c r="J332" s="98">
        <f t="shared" si="142"/>
        <v>0</v>
      </c>
      <c r="K332" s="98">
        <f t="shared" si="143"/>
        <v>0</v>
      </c>
      <c r="L332" s="15">
        <f t="shared" si="144"/>
        <v>0</v>
      </c>
      <c r="M332" s="99">
        <v>0</v>
      </c>
      <c r="N332" s="98">
        <v>0</v>
      </c>
      <c r="O332" s="98">
        <v>0</v>
      </c>
      <c r="P332" s="98">
        <v>0</v>
      </c>
      <c r="Q332" s="98">
        <v>0</v>
      </c>
      <c r="R332" s="15">
        <f t="shared" si="145"/>
        <v>0</v>
      </c>
      <c r="S332" s="16">
        <v>0</v>
      </c>
      <c r="T332" s="17">
        <v>0</v>
      </c>
      <c r="U332" s="17">
        <v>0</v>
      </c>
      <c r="V332" s="17">
        <v>0</v>
      </c>
      <c r="W332" s="17">
        <v>0</v>
      </c>
      <c r="X332" s="15">
        <f t="shared" si="146"/>
        <v>0</v>
      </c>
      <c r="Y332" s="18">
        <f>S332*('Labour cost esc'!J$12-1)</f>
        <v>0</v>
      </c>
      <c r="Z332" s="19">
        <f>T332*('Labour cost esc'!K$12-1)</f>
        <v>0</v>
      </c>
      <c r="AA332" s="19">
        <f>U332*('Labour cost esc'!L$12-1)</f>
        <v>0</v>
      </c>
      <c r="AB332" s="19">
        <f>V332*('Labour cost esc'!M$12-1)</f>
        <v>0</v>
      </c>
      <c r="AC332" s="19">
        <f>W332*('Labour cost esc'!N$12-1)</f>
        <v>0</v>
      </c>
      <c r="AD332" s="15">
        <f t="shared" si="147"/>
        <v>0</v>
      </c>
      <c r="AE332" s="18">
        <f t="shared" si="148"/>
        <v>0</v>
      </c>
      <c r="AF332" s="19">
        <f t="shared" si="149"/>
        <v>0</v>
      </c>
      <c r="AG332" s="19">
        <f t="shared" si="150"/>
        <v>0</v>
      </c>
      <c r="AH332" s="19">
        <f t="shared" si="151"/>
        <v>0</v>
      </c>
      <c r="AI332" s="19">
        <f t="shared" si="152"/>
        <v>0</v>
      </c>
      <c r="AJ332" s="20">
        <f t="shared" si="153"/>
        <v>0</v>
      </c>
      <c r="AK332" s="98">
        <f t="shared" si="159"/>
        <v>0</v>
      </c>
      <c r="AL332" s="98">
        <f t="shared" si="160"/>
        <v>0</v>
      </c>
      <c r="AM332" s="98">
        <f t="shared" si="161"/>
        <v>0</v>
      </c>
      <c r="AN332" s="98">
        <f t="shared" si="162"/>
        <v>0</v>
      </c>
      <c r="AO332" s="98">
        <f t="shared" si="163"/>
        <v>0</v>
      </c>
      <c r="AP332" s="15">
        <f t="shared" si="154"/>
        <v>0</v>
      </c>
      <c r="AQ332" s="99">
        <v>0</v>
      </c>
      <c r="AR332" s="98">
        <v>0</v>
      </c>
      <c r="AS332" s="98">
        <v>0</v>
      </c>
      <c r="AT332" s="98">
        <v>0</v>
      </c>
      <c r="AU332" s="98">
        <v>0</v>
      </c>
      <c r="AV332" s="15">
        <f t="shared" si="155"/>
        <v>0</v>
      </c>
      <c r="AW332" s="16">
        <v>0</v>
      </c>
      <c r="AX332" s="17">
        <v>0</v>
      </c>
      <c r="AY332" s="17">
        <v>0</v>
      </c>
      <c r="AZ332" s="17">
        <v>0</v>
      </c>
      <c r="BA332" s="17">
        <v>0</v>
      </c>
      <c r="BB332" s="15">
        <f t="shared" si="156"/>
        <v>0</v>
      </c>
      <c r="BC332" s="16">
        <v>0</v>
      </c>
      <c r="BD332" s="17">
        <v>0</v>
      </c>
      <c r="BE332" s="17">
        <v>0</v>
      </c>
      <c r="BF332" s="17">
        <v>0</v>
      </c>
      <c r="BG332" s="17">
        <v>0</v>
      </c>
      <c r="BH332" s="15">
        <f t="shared" si="157"/>
        <v>0</v>
      </c>
      <c r="BI332" s="16">
        <v>5.576657907272728</v>
      </c>
      <c r="BJ332" s="17">
        <v>0</v>
      </c>
      <c r="BK332" s="17">
        <v>0</v>
      </c>
      <c r="BL332" s="17">
        <v>0</v>
      </c>
      <c r="BM332" s="17">
        <v>-5.2340645887372004</v>
      </c>
      <c r="BN332" s="15">
        <f t="shared" si="158"/>
        <v>0.34259331853552766</v>
      </c>
    </row>
    <row r="333" spans="1:66" x14ac:dyDescent="0.2">
      <c r="A333" s="14" t="s">
        <v>798</v>
      </c>
      <c r="B333" s="14" t="s">
        <v>1068</v>
      </c>
      <c r="C333" s="67" t="s">
        <v>799</v>
      </c>
      <c r="D333" s="14" t="s">
        <v>173</v>
      </c>
      <c r="E333" s="14" t="s">
        <v>79</v>
      </c>
      <c r="F333" s="14" t="s">
        <v>629</v>
      </c>
      <c r="G333" s="98">
        <f t="shared" si="139"/>
        <v>0</v>
      </c>
      <c r="H333" s="98">
        <f t="shared" si="140"/>
        <v>0</v>
      </c>
      <c r="I333" s="98">
        <f t="shared" si="141"/>
        <v>0</v>
      </c>
      <c r="J333" s="98">
        <f t="shared" si="142"/>
        <v>0</v>
      </c>
      <c r="K333" s="98">
        <f t="shared" si="143"/>
        <v>0</v>
      </c>
      <c r="L333" s="15">
        <f t="shared" si="144"/>
        <v>0</v>
      </c>
      <c r="M333" s="99">
        <v>0</v>
      </c>
      <c r="N333" s="98">
        <v>0</v>
      </c>
      <c r="O333" s="98">
        <v>0</v>
      </c>
      <c r="P333" s="98">
        <v>0</v>
      </c>
      <c r="Q333" s="98">
        <v>0</v>
      </c>
      <c r="R333" s="15">
        <f t="shared" si="145"/>
        <v>0</v>
      </c>
      <c r="S333" s="16">
        <v>0</v>
      </c>
      <c r="T333" s="17">
        <v>0</v>
      </c>
      <c r="U333" s="17">
        <v>0</v>
      </c>
      <c r="V333" s="17">
        <v>0</v>
      </c>
      <c r="W333" s="17">
        <v>0</v>
      </c>
      <c r="X333" s="15">
        <f t="shared" si="146"/>
        <v>0</v>
      </c>
      <c r="Y333" s="18">
        <f>S333*('Labour cost esc'!J$12-1)</f>
        <v>0</v>
      </c>
      <c r="Z333" s="19">
        <f>T333*('Labour cost esc'!K$12-1)</f>
        <v>0</v>
      </c>
      <c r="AA333" s="19">
        <f>U333*('Labour cost esc'!L$12-1)</f>
        <v>0</v>
      </c>
      <c r="AB333" s="19">
        <f>V333*('Labour cost esc'!M$12-1)</f>
        <v>0</v>
      </c>
      <c r="AC333" s="19">
        <f>W333*('Labour cost esc'!N$12-1)</f>
        <v>0</v>
      </c>
      <c r="AD333" s="15">
        <f t="shared" si="147"/>
        <v>0</v>
      </c>
      <c r="AE333" s="18">
        <f t="shared" si="148"/>
        <v>0</v>
      </c>
      <c r="AF333" s="19">
        <f t="shared" si="149"/>
        <v>0</v>
      </c>
      <c r="AG333" s="19">
        <f t="shared" si="150"/>
        <v>0</v>
      </c>
      <c r="AH333" s="19">
        <f t="shared" si="151"/>
        <v>0</v>
      </c>
      <c r="AI333" s="19">
        <f t="shared" si="152"/>
        <v>0</v>
      </c>
      <c r="AJ333" s="20">
        <f t="shared" si="153"/>
        <v>0</v>
      </c>
      <c r="AK333" s="98">
        <f t="shared" si="159"/>
        <v>0</v>
      </c>
      <c r="AL333" s="98">
        <f t="shared" si="160"/>
        <v>0</v>
      </c>
      <c r="AM333" s="98">
        <f t="shared" si="161"/>
        <v>0</v>
      </c>
      <c r="AN333" s="98">
        <f t="shared" si="162"/>
        <v>0</v>
      </c>
      <c r="AO333" s="98">
        <f t="shared" si="163"/>
        <v>0</v>
      </c>
      <c r="AP333" s="15">
        <f t="shared" si="154"/>
        <v>0</v>
      </c>
      <c r="AQ333" s="99">
        <v>0</v>
      </c>
      <c r="AR333" s="98">
        <v>0</v>
      </c>
      <c r="AS333" s="98">
        <v>0</v>
      </c>
      <c r="AT333" s="98">
        <v>0</v>
      </c>
      <c r="AU333" s="98">
        <v>0</v>
      </c>
      <c r="AV333" s="15">
        <f t="shared" si="155"/>
        <v>0</v>
      </c>
      <c r="AW333" s="16">
        <v>0</v>
      </c>
      <c r="AX333" s="17">
        <v>0</v>
      </c>
      <c r="AY333" s="17">
        <v>0</v>
      </c>
      <c r="AZ333" s="17">
        <v>0</v>
      </c>
      <c r="BA333" s="17">
        <v>0</v>
      </c>
      <c r="BB333" s="15">
        <f t="shared" si="156"/>
        <v>0</v>
      </c>
      <c r="BC333" s="16">
        <v>0</v>
      </c>
      <c r="BD333" s="17">
        <v>0</v>
      </c>
      <c r="BE333" s="17">
        <v>0</v>
      </c>
      <c r="BF333" s="17">
        <v>0</v>
      </c>
      <c r="BG333" s="17">
        <v>0</v>
      </c>
      <c r="BH333" s="15">
        <f t="shared" si="157"/>
        <v>0</v>
      </c>
      <c r="BI333" s="16">
        <v>10.668389040000001</v>
      </c>
      <c r="BJ333" s="17">
        <v>0</v>
      </c>
      <c r="BK333" s="17">
        <v>0</v>
      </c>
      <c r="BL333" s="17">
        <v>0</v>
      </c>
      <c r="BM333" s="17">
        <v>0</v>
      </c>
      <c r="BN333" s="15">
        <f t="shared" si="158"/>
        <v>10.668389040000001</v>
      </c>
    </row>
    <row r="334" spans="1:66" x14ac:dyDescent="0.2">
      <c r="A334" s="14" t="s">
        <v>800</v>
      </c>
      <c r="B334" s="14" t="s">
        <v>1068</v>
      </c>
      <c r="C334" s="67" t="s">
        <v>801</v>
      </c>
      <c r="D334" s="14" t="s">
        <v>173</v>
      </c>
      <c r="E334" s="14" t="s">
        <v>79</v>
      </c>
      <c r="F334" s="14" t="s">
        <v>629</v>
      </c>
      <c r="G334" s="98">
        <f t="shared" si="139"/>
        <v>0</v>
      </c>
      <c r="H334" s="98">
        <f t="shared" si="140"/>
        <v>0</v>
      </c>
      <c r="I334" s="98">
        <f t="shared" si="141"/>
        <v>0</v>
      </c>
      <c r="J334" s="98">
        <f t="shared" si="142"/>
        <v>0</v>
      </c>
      <c r="K334" s="98">
        <f t="shared" si="143"/>
        <v>0</v>
      </c>
      <c r="L334" s="15">
        <f t="shared" si="144"/>
        <v>0</v>
      </c>
      <c r="M334" s="99">
        <v>0</v>
      </c>
      <c r="N334" s="98">
        <v>0</v>
      </c>
      <c r="O334" s="98">
        <v>0</v>
      </c>
      <c r="P334" s="98">
        <v>0</v>
      </c>
      <c r="Q334" s="98">
        <v>0</v>
      </c>
      <c r="R334" s="15">
        <f t="shared" si="145"/>
        <v>0</v>
      </c>
      <c r="S334" s="16">
        <v>0</v>
      </c>
      <c r="T334" s="17">
        <v>0</v>
      </c>
      <c r="U334" s="17">
        <v>0</v>
      </c>
      <c r="V334" s="17">
        <v>0</v>
      </c>
      <c r="W334" s="17">
        <v>0</v>
      </c>
      <c r="X334" s="15">
        <f t="shared" si="146"/>
        <v>0</v>
      </c>
      <c r="Y334" s="18">
        <f>S334*('Labour cost esc'!J$12-1)</f>
        <v>0</v>
      </c>
      <c r="Z334" s="19">
        <f>T334*('Labour cost esc'!K$12-1)</f>
        <v>0</v>
      </c>
      <c r="AA334" s="19">
        <f>U334*('Labour cost esc'!L$12-1)</f>
        <v>0</v>
      </c>
      <c r="AB334" s="19">
        <f>V334*('Labour cost esc'!M$12-1)</f>
        <v>0</v>
      </c>
      <c r="AC334" s="19">
        <f>W334*('Labour cost esc'!N$12-1)</f>
        <v>0</v>
      </c>
      <c r="AD334" s="15">
        <f t="shared" si="147"/>
        <v>0</v>
      </c>
      <c r="AE334" s="18">
        <f t="shared" si="148"/>
        <v>0</v>
      </c>
      <c r="AF334" s="19">
        <f t="shared" si="149"/>
        <v>0</v>
      </c>
      <c r="AG334" s="19">
        <f t="shared" si="150"/>
        <v>0</v>
      </c>
      <c r="AH334" s="19">
        <f t="shared" si="151"/>
        <v>0</v>
      </c>
      <c r="AI334" s="19">
        <f t="shared" si="152"/>
        <v>0</v>
      </c>
      <c r="AJ334" s="20">
        <f t="shared" si="153"/>
        <v>0</v>
      </c>
      <c r="AK334" s="98">
        <f t="shared" si="159"/>
        <v>0</v>
      </c>
      <c r="AL334" s="98">
        <f t="shared" si="160"/>
        <v>0</v>
      </c>
      <c r="AM334" s="98">
        <f t="shared" si="161"/>
        <v>0</v>
      </c>
      <c r="AN334" s="98">
        <f t="shared" si="162"/>
        <v>0</v>
      </c>
      <c r="AO334" s="98">
        <f t="shared" si="163"/>
        <v>0</v>
      </c>
      <c r="AP334" s="15">
        <f t="shared" si="154"/>
        <v>0</v>
      </c>
      <c r="AQ334" s="99">
        <v>0</v>
      </c>
      <c r="AR334" s="98">
        <v>0</v>
      </c>
      <c r="AS334" s="98">
        <v>0</v>
      </c>
      <c r="AT334" s="98">
        <v>0</v>
      </c>
      <c r="AU334" s="98">
        <v>0</v>
      </c>
      <c r="AV334" s="15">
        <f t="shared" si="155"/>
        <v>0</v>
      </c>
      <c r="AW334" s="16">
        <v>0</v>
      </c>
      <c r="AX334" s="17">
        <v>0</v>
      </c>
      <c r="AY334" s="17">
        <v>0</v>
      </c>
      <c r="AZ334" s="17">
        <v>0</v>
      </c>
      <c r="BA334" s="17">
        <v>0</v>
      </c>
      <c r="BB334" s="15">
        <f t="shared" si="156"/>
        <v>0</v>
      </c>
      <c r="BC334" s="16">
        <v>0</v>
      </c>
      <c r="BD334" s="17">
        <v>0</v>
      </c>
      <c r="BE334" s="17">
        <v>0</v>
      </c>
      <c r="BF334" s="17">
        <v>0</v>
      </c>
      <c r="BG334" s="17">
        <v>0</v>
      </c>
      <c r="BH334" s="15">
        <f t="shared" si="157"/>
        <v>0</v>
      </c>
      <c r="BI334" s="16">
        <v>65.618628162709101</v>
      </c>
      <c r="BJ334" s="17">
        <v>0</v>
      </c>
      <c r="BK334" s="17">
        <v>0</v>
      </c>
      <c r="BL334" s="17">
        <v>0</v>
      </c>
      <c r="BM334" s="17">
        <v>-0.12185016742320819</v>
      </c>
      <c r="BN334" s="15">
        <f t="shared" si="158"/>
        <v>65.496777995285896</v>
      </c>
    </row>
    <row r="335" spans="1:66" x14ac:dyDescent="0.2">
      <c r="A335" s="14" t="s">
        <v>802</v>
      </c>
      <c r="B335" s="14" t="s">
        <v>1068</v>
      </c>
      <c r="C335" s="67" t="s">
        <v>803</v>
      </c>
      <c r="D335" s="14" t="s">
        <v>173</v>
      </c>
      <c r="E335" s="14" t="s">
        <v>79</v>
      </c>
      <c r="F335" s="14" t="s">
        <v>48</v>
      </c>
      <c r="G335" s="98">
        <f t="shared" si="139"/>
        <v>0</v>
      </c>
      <c r="H335" s="98">
        <f t="shared" si="140"/>
        <v>0</v>
      </c>
      <c r="I335" s="98">
        <f t="shared" si="141"/>
        <v>0</v>
      </c>
      <c r="J335" s="98">
        <f t="shared" si="142"/>
        <v>0</v>
      </c>
      <c r="K335" s="98">
        <f t="shared" si="143"/>
        <v>0</v>
      </c>
      <c r="L335" s="15">
        <f t="shared" si="144"/>
        <v>0</v>
      </c>
      <c r="M335" s="99">
        <v>0</v>
      </c>
      <c r="N335" s="98">
        <v>0</v>
      </c>
      <c r="O335" s="98">
        <v>0</v>
      </c>
      <c r="P335" s="98">
        <v>0</v>
      </c>
      <c r="Q335" s="98">
        <v>0</v>
      </c>
      <c r="R335" s="15">
        <f t="shared" si="145"/>
        <v>0</v>
      </c>
      <c r="S335" s="16">
        <v>0</v>
      </c>
      <c r="T335" s="17">
        <v>0</v>
      </c>
      <c r="U335" s="17">
        <v>0</v>
      </c>
      <c r="V335" s="17">
        <v>0</v>
      </c>
      <c r="W335" s="17">
        <v>0</v>
      </c>
      <c r="X335" s="15">
        <f t="shared" si="146"/>
        <v>0</v>
      </c>
      <c r="Y335" s="18">
        <f>S335*('Labour cost esc'!J$12-1)</f>
        <v>0</v>
      </c>
      <c r="Z335" s="19">
        <f>T335*('Labour cost esc'!K$12-1)</f>
        <v>0</v>
      </c>
      <c r="AA335" s="19">
        <f>U335*('Labour cost esc'!L$12-1)</f>
        <v>0</v>
      </c>
      <c r="AB335" s="19">
        <f>V335*('Labour cost esc'!M$12-1)</f>
        <v>0</v>
      </c>
      <c r="AC335" s="19">
        <f>W335*('Labour cost esc'!N$12-1)</f>
        <v>0</v>
      </c>
      <c r="AD335" s="15">
        <f t="shared" si="147"/>
        <v>0</v>
      </c>
      <c r="AE335" s="18">
        <f t="shared" si="148"/>
        <v>0</v>
      </c>
      <c r="AF335" s="19">
        <f t="shared" si="149"/>
        <v>0</v>
      </c>
      <c r="AG335" s="19">
        <f t="shared" si="150"/>
        <v>0</v>
      </c>
      <c r="AH335" s="19">
        <f t="shared" si="151"/>
        <v>0</v>
      </c>
      <c r="AI335" s="19">
        <f t="shared" si="152"/>
        <v>0</v>
      </c>
      <c r="AJ335" s="20">
        <f t="shared" si="153"/>
        <v>0</v>
      </c>
      <c r="AK335" s="98">
        <f t="shared" si="159"/>
        <v>0</v>
      </c>
      <c r="AL335" s="98">
        <f t="shared" si="160"/>
        <v>0</v>
      </c>
      <c r="AM335" s="98">
        <f t="shared" si="161"/>
        <v>0</v>
      </c>
      <c r="AN335" s="98">
        <f t="shared" si="162"/>
        <v>0</v>
      </c>
      <c r="AO335" s="98">
        <f t="shared" si="163"/>
        <v>0</v>
      </c>
      <c r="AP335" s="15">
        <f t="shared" si="154"/>
        <v>0</v>
      </c>
      <c r="AQ335" s="99">
        <v>0</v>
      </c>
      <c r="AR335" s="98">
        <v>0</v>
      </c>
      <c r="AS335" s="98">
        <v>0</v>
      </c>
      <c r="AT335" s="98">
        <v>0</v>
      </c>
      <c r="AU335" s="98">
        <v>0</v>
      </c>
      <c r="AV335" s="15">
        <f t="shared" si="155"/>
        <v>0</v>
      </c>
      <c r="AW335" s="16">
        <v>0</v>
      </c>
      <c r="AX335" s="17">
        <v>0</v>
      </c>
      <c r="AY335" s="17">
        <v>0</v>
      </c>
      <c r="AZ335" s="17">
        <v>0</v>
      </c>
      <c r="BA335" s="17">
        <v>0</v>
      </c>
      <c r="BB335" s="15">
        <f t="shared" si="156"/>
        <v>0</v>
      </c>
      <c r="BC335" s="16">
        <v>0</v>
      </c>
      <c r="BD335" s="17">
        <v>0</v>
      </c>
      <c r="BE335" s="17">
        <v>0</v>
      </c>
      <c r="BF335" s="17">
        <v>0</v>
      </c>
      <c r="BG335" s="17">
        <v>0</v>
      </c>
      <c r="BH335" s="15">
        <f t="shared" si="157"/>
        <v>0</v>
      </c>
      <c r="BI335" s="16">
        <v>27.225629813618188</v>
      </c>
      <c r="BJ335" s="17">
        <v>0</v>
      </c>
      <c r="BK335" s="17">
        <v>0</v>
      </c>
      <c r="BL335" s="17">
        <v>0</v>
      </c>
      <c r="BM335" s="17">
        <v>0</v>
      </c>
      <c r="BN335" s="15">
        <f t="shared" si="158"/>
        <v>27.225629813618188</v>
      </c>
    </row>
    <row r="336" spans="1:66" x14ac:dyDescent="0.2">
      <c r="A336" s="14" t="s">
        <v>804</v>
      </c>
      <c r="B336" s="14" t="s">
        <v>1068</v>
      </c>
      <c r="C336" s="67" t="s">
        <v>805</v>
      </c>
      <c r="D336" s="14" t="s">
        <v>173</v>
      </c>
      <c r="E336" s="14" t="s">
        <v>79</v>
      </c>
      <c r="F336" s="14" t="s">
        <v>40</v>
      </c>
      <c r="G336" s="98">
        <f t="shared" si="139"/>
        <v>0</v>
      </c>
      <c r="H336" s="98">
        <f t="shared" si="140"/>
        <v>0</v>
      </c>
      <c r="I336" s="98">
        <f t="shared" si="141"/>
        <v>0</v>
      </c>
      <c r="J336" s="98">
        <f t="shared" si="142"/>
        <v>0</v>
      </c>
      <c r="K336" s="98">
        <f t="shared" si="143"/>
        <v>0</v>
      </c>
      <c r="L336" s="15">
        <f t="shared" si="144"/>
        <v>0</v>
      </c>
      <c r="M336" s="99">
        <v>0</v>
      </c>
      <c r="N336" s="98">
        <v>0</v>
      </c>
      <c r="O336" s="98">
        <v>0</v>
      </c>
      <c r="P336" s="98">
        <v>0</v>
      </c>
      <c r="Q336" s="98">
        <v>0</v>
      </c>
      <c r="R336" s="15">
        <f t="shared" si="145"/>
        <v>0</v>
      </c>
      <c r="S336" s="16">
        <v>0</v>
      </c>
      <c r="T336" s="17">
        <v>0</v>
      </c>
      <c r="U336" s="17">
        <v>0</v>
      </c>
      <c r="V336" s="17">
        <v>0</v>
      </c>
      <c r="W336" s="17">
        <v>0</v>
      </c>
      <c r="X336" s="15">
        <f t="shared" si="146"/>
        <v>0</v>
      </c>
      <c r="Y336" s="18">
        <f>S336*('Labour cost esc'!J$12-1)</f>
        <v>0</v>
      </c>
      <c r="Z336" s="19">
        <f>T336*('Labour cost esc'!K$12-1)</f>
        <v>0</v>
      </c>
      <c r="AA336" s="19">
        <f>U336*('Labour cost esc'!L$12-1)</f>
        <v>0</v>
      </c>
      <c r="AB336" s="19">
        <f>V336*('Labour cost esc'!M$12-1)</f>
        <v>0</v>
      </c>
      <c r="AC336" s="19">
        <f>W336*('Labour cost esc'!N$12-1)</f>
        <v>0</v>
      </c>
      <c r="AD336" s="15">
        <f t="shared" si="147"/>
        <v>0</v>
      </c>
      <c r="AE336" s="18">
        <f t="shared" si="148"/>
        <v>0</v>
      </c>
      <c r="AF336" s="19">
        <f t="shared" si="149"/>
        <v>0</v>
      </c>
      <c r="AG336" s="19">
        <f t="shared" si="150"/>
        <v>0</v>
      </c>
      <c r="AH336" s="19">
        <f t="shared" si="151"/>
        <v>0</v>
      </c>
      <c r="AI336" s="19">
        <f t="shared" si="152"/>
        <v>0</v>
      </c>
      <c r="AJ336" s="20">
        <f t="shared" si="153"/>
        <v>0</v>
      </c>
      <c r="AK336" s="98">
        <f t="shared" si="159"/>
        <v>0</v>
      </c>
      <c r="AL336" s="98">
        <f t="shared" si="160"/>
        <v>0</v>
      </c>
      <c r="AM336" s="98">
        <f t="shared" si="161"/>
        <v>0</v>
      </c>
      <c r="AN336" s="98">
        <f t="shared" si="162"/>
        <v>0</v>
      </c>
      <c r="AO336" s="98">
        <f t="shared" si="163"/>
        <v>0</v>
      </c>
      <c r="AP336" s="15">
        <f t="shared" si="154"/>
        <v>0</v>
      </c>
      <c r="AQ336" s="99">
        <v>0</v>
      </c>
      <c r="AR336" s="98">
        <v>0</v>
      </c>
      <c r="AS336" s="98">
        <v>0</v>
      </c>
      <c r="AT336" s="98">
        <v>0</v>
      </c>
      <c r="AU336" s="98">
        <v>0</v>
      </c>
      <c r="AV336" s="15">
        <f t="shared" si="155"/>
        <v>0</v>
      </c>
      <c r="AW336" s="16">
        <v>0</v>
      </c>
      <c r="AX336" s="17">
        <v>0</v>
      </c>
      <c r="AY336" s="17">
        <v>0</v>
      </c>
      <c r="AZ336" s="17">
        <v>0</v>
      </c>
      <c r="BA336" s="17">
        <v>0</v>
      </c>
      <c r="BB336" s="15">
        <f t="shared" si="156"/>
        <v>0</v>
      </c>
      <c r="BC336" s="16">
        <v>0</v>
      </c>
      <c r="BD336" s="17">
        <v>0</v>
      </c>
      <c r="BE336" s="17">
        <v>0</v>
      </c>
      <c r="BF336" s="17">
        <v>0</v>
      </c>
      <c r="BG336" s="17">
        <v>0</v>
      </c>
      <c r="BH336" s="15">
        <f t="shared" si="157"/>
        <v>0</v>
      </c>
      <c r="BI336" s="16">
        <v>0.17010520363636367</v>
      </c>
      <c r="BJ336" s="17">
        <v>-0.16691857627118648</v>
      </c>
      <c r="BK336" s="17">
        <v>0</v>
      </c>
      <c r="BL336" s="17">
        <v>0</v>
      </c>
      <c r="BM336" s="17">
        <v>0</v>
      </c>
      <c r="BN336" s="15">
        <f t="shared" si="158"/>
        <v>3.1866273651771915E-3</v>
      </c>
    </row>
    <row r="337" spans="1:66" x14ac:dyDescent="0.2">
      <c r="A337" s="14" t="s">
        <v>806</v>
      </c>
      <c r="B337" s="14" t="s">
        <v>1068</v>
      </c>
      <c r="C337" s="67" t="s">
        <v>807</v>
      </c>
      <c r="D337" s="14" t="s">
        <v>173</v>
      </c>
      <c r="E337" s="14" t="s">
        <v>79</v>
      </c>
      <c r="F337" s="14" t="s">
        <v>629</v>
      </c>
      <c r="G337" s="98">
        <f t="shared" si="139"/>
        <v>0</v>
      </c>
      <c r="H337" s="98">
        <f t="shared" si="140"/>
        <v>0</v>
      </c>
      <c r="I337" s="98">
        <f t="shared" si="141"/>
        <v>0</v>
      </c>
      <c r="J337" s="98">
        <f t="shared" si="142"/>
        <v>0</v>
      </c>
      <c r="K337" s="98">
        <f t="shared" si="143"/>
        <v>0</v>
      </c>
      <c r="L337" s="15">
        <f t="shared" si="144"/>
        <v>0</v>
      </c>
      <c r="M337" s="99">
        <v>0</v>
      </c>
      <c r="N337" s="98">
        <v>0</v>
      </c>
      <c r="O337" s="98">
        <v>0</v>
      </c>
      <c r="P337" s="98">
        <v>0</v>
      </c>
      <c r="Q337" s="98">
        <v>0</v>
      </c>
      <c r="R337" s="15">
        <f t="shared" si="145"/>
        <v>0</v>
      </c>
      <c r="S337" s="16">
        <v>0</v>
      </c>
      <c r="T337" s="17">
        <v>0</v>
      </c>
      <c r="U337" s="17">
        <v>0</v>
      </c>
      <c r="V337" s="17">
        <v>0</v>
      </c>
      <c r="W337" s="17">
        <v>0</v>
      </c>
      <c r="X337" s="15">
        <f t="shared" si="146"/>
        <v>0</v>
      </c>
      <c r="Y337" s="18">
        <f>S337*('Labour cost esc'!J$12-1)</f>
        <v>0</v>
      </c>
      <c r="Z337" s="19">
        <f>T337*('Labour cost esc'!K$12-1)</f>
        <v>0</v>
      </c>
      <c r="AA337" s="19">
        <f>U337*('Labour cost esc'!L$12-1)</f>
        <v>0</v>
      </c>
      <c r="AB337" s="19">
        <f>V337*('Labour cost esc'!M$12-1)</f>
        <v>0</v>
      </c>
      <c r="AC337" s="19">
        <f>W337*('Labour cost esc'!N$12-1)</f>
        <v>0</v>
      </c>
      <c r="AD337" s="15">
        <f t="shared" si="147"/>
        <v>0</v>
      </c>
      <c r="AE337" s="18">
        <f t="shared" si="148"/>
        <v>0</v>
      </c>
      <c r="AF337" s="19">
        <f t="shared" si="149"/>
        <v>0</v>
      </c>
      <c r="AG337" s="19">
        <f t="shared" si="150"/>
        <v>0</v>
      </c>
      <c r="AH337" s="19">
        <f t="shared" si="151"/>
        <v>0</v>
      </c>
      <c r="AI337" s="19">
        <f t="shared" si="152"/>
        <v>0</v>
      </c>
      <c r="AJ337" s="20">
        <f t="shared" si="153"/>
        <v>0</v>
      </c>
      <c r="AK337" s="98">
        <f t="shared" si="159"/>
        <v>0</v>
      </c>
      <c r="AL337" s="98">
        <f t="shared" si="160"/>
        <v>0</v>
      </c>
      <c r="AM337" s="98">
        <f t="shared" si="161"/>
        <v>0</v>
      </c>
      <c r="AN337" s="98">
        <f t="shared" si="162"/>
        <v>0</v>
      </c>
      <c r="AO337" s="98">
        <f t="shared" si="163"/>
        <v>0</v>
      </c>
      <c r="AP337" s="15">
        <f t="shared" si="154"/>
        <v>0</v>
      </c>
      <c r="AQ337" s="99">
        <v>0</v>
      </c>
      <c r="AR337" s="98">
        <v>0</v>
      </c>
      <c r="AS337" s="98">
        <v>0</v>
      </c>
      <c r="AT337" s="98">
        <v>0</v>
      </c>
      <c r="AU337" s="98">
        <v>0</v>
      </c>
      <c r="AV337" s="15">
        <f t="shared" si="155"/>
        <v>0</v>
      </c>
      <c r="AW337" s="16">
        <v>0</v>
      </c>
      <c r="AX337" s="17">
        <v>0</v>
      </c>
      <c r="AY337" s="17">
        <v>0</v>
      </c>
      <c r="AZ337" s="17">
        <v>0</v>
      </c>
      <c r="BA337" s="17">
        <v>0</v>
      </c>
      <c r="BB337" s="15">
        <f t="shared" si="156"/>
        <v>0</v>
      </c>
      <c r="BC337" s="16">
        <v>0</v>
      </c>
      <c r="BD337" s="17">
        <v>0</v>
      </c>
      <c r="BE337" s="17">
        <v>0</v>
      </c>
      <c r="BF337" s="17">
        <v>0</v>
      </c>
      <c r="BG337" s="17">
        <v>0</v>
      </c>
      <c r="BH337" s="15">
        <f t="shared" si="157"/>
        <v>0</v>
      </c>
      <c r="BI337" s="16">
        <v>0.17010520363636367</v>
      </c>
      <c r="BJ337" s="17">
        <v>93.42432713898306</v>
      </c>
      <c r="BK337" s="17">
        <v>0</v>
      </c>
      <c r="BL337" s="17">
        <v>0</v>
      </c>
      <c r="BM337" s="17">
        <v>0</v>
      </c>
      <c r="BN337" s="15">
        <f t="shared" si="158"/>
        <v>93.594432342619427</v>
      </c>
    </row>
    <row r="338" spans="1:66" x14ac:dyDescent="0.2">
      <c r="A338" s="14" t="s">
        <v>808</v>
      </c>
      <c r="B338" s="14" t="s">
        <v>1068</v>
      </c>
      <c r="C338" s="67" t="s">
        <v>809</v>
      </c>
      <c r="D338" s="14" t="s">
        <v>173</v>
      </c>
      <c r="E338" s="14" t="s">
        <v>79</v>
      </c>
      <c r="F338" s="14" t="s">
        <v>37</v>
      </c>
      <c r="G338" s="98">
        <f t="shared" si="139"/>
        <v>0</v>
      </c>
      <c r="H338" s="98">
        <f t="shared" si="140"/>
        <v>0</v>
      </c>
      <c r="I338" s="98">
        <f t="shared" si="141"/>
        <v>0</v>
      </c>
      <c r="J338" s="98">
        <f t="shared" si="142"/>
        <v>0</v>
      </c>
      <c r="K338" s="98">
        <f t="shared" si="143"/>
        <v>0</v>
      </c>
      <c r="L338" s="15">
        <f t="shared" si="144"/>
        <v>0</v>
      </c>
      <c r="M338" s="99">
        <v>0</v>
      </c>
      <c r="N338" s="98">
        <v>0</v>
      </c>
      <c r="O338" s="98">
        <v>0</v>
      </c>
      <c r="P338" s="98">
        <v>0</v>
      </c>
      <c r="Q338" s="98">
        <v>0</v>
      </c>
      <c r="R338" s="15">
        <f t="shared" si="145"/>
        <v>0</v>
      </c>
      <c r="S338" s="16">
        <v>0</v>
      </c>
      <c r="T338" s="17">
        <v>0</v>
      </c>
      <c r="U338" s="17">
        <v>0</v>
      </c>
      <c r="V338" s="17">
        <v>0</v>
      </c>
      <c r="W338" s="17">
        <v>0</v>
      </c>
      <c r="X338" s="15">
        <f t="shared" si="146"/>
        <v>0</v>
      </c>
      <c r="Y338" s="18">
        <f>S338*('Labour cost esc'!J$12-1)</f>
        <v>0</v>
      </c>
      <c r="Z338" s="19">
        <f>T338*('Labour cost esc'!K$12-1)</f>
        <v>0</v>
      </c>
      <c r="AA338" s="19">
        <f>U338*('Labour cost esc'!L$12-1)</f>
        <v>0</v>
      </c>
      <c r="AB338" s="19">
        <f>V338*('Labour cost esc'!M$12-1)</f>
        <v>0</v>
      </c>
      <c r="AC338" s="19">
        <f>W338*('Labour cost esc'!N$12-1)</f>
        <v>0</v>
      </c>
      <c r="AD338" s="15">
        <f t="shared" si="147"/>
        <v>0</v>
      </c>
      <c r="AE338" s="18">
        <f t="shared" si="148"/>
        <v>0</v>
      </c>
      <c r="AF338" s="19">
        <f t="shared" si="149"/>
        <v>0</v>
      </c>
      <c r="AG338" s="19">
        <f t="shared" si="150"/>
        <v>0</v>
      </c>
      <c r="AH338" s="19">
        <f t="shared" si="151"/>
        <v>0</v>
      </c>
      <c r="AI338" s="19">
        <f t="shared" si="152"/>
        <v>0</v>
      </c>
      <c r="AJ338" s="20">
        <f t="shared" si="153"/>
        <v>0</v>
      </c>
      <c r="AK338" s="98">
        <f t="shared" si="159"/>
        <v>0</v>
      </c>
      <c r="AL338" s="98">
        <f t="shared" si="160"/>
        <v>0</v>
      </c>
      <c r="AM338" s="98">
        <f t="shared" si="161"/>
        <v>0</v>
      </c>
      <c r="AN338" s="98">
        <f t="shared" si="162"/>
        <v>0</v>
      </c>
      <c r="AO338" s="98">
        <f t="shared" si="163"/>
        <v>0</v>
      </c>
      <c r="AP338" s="15">
        <f t="shared" si="154"/>
        <v>0</v>
      </c>
      <c r="AQ338" s="99">
        <v>0</v>
      </c>
      <c r="AR338" s="98">
        <v>0</v>
      </c>
      <c r="AS338" s="98">
        <v>0</v>
      </c>
      <c r="AT338" s="98">
        <v>0</v>
      </c>
      <c r="AU338" s="98">
        <v>0</v>
      </c>
      <c r="AV338" s="15">
        <f t="shared" si="155"/>
        <v>0</v>
      </c>
      <c r="AW338" s="16">
        <v>0</v>
      </c>
      <c r="AX338" s="17">
        <v>0</v>
      </c>
      <c r="AY338" s="17">
        <v>0</v>
      </c>
      <c r="AZ338" s="17">
        <v>0</v>
      </c>
      <c r="BA338" s="17">
        <v>0</v>
      </c>
      <c r="BB338" s="15">
        <f t="shared" si="156"/>
        <v>0</v>
      </c>
      <c r="BC338" s="16">
        <v>0</v>
      </c>
      <c r="BD338" s="17">
        <v>0</v>
      </c>
      <c r="BE338" s="17">
        <v>0</v>
      </c>
      <c r="BF338" s="17">
        <v>0</v>
      </c>
      <c r="BG338" s="17">
        <v>0</v>
      </c>
      <c r="BH338" s="15">
        <f t="shared" si="157"/>
        <v>0</v>
      </c>
      <c r="BI338" s="16">
        <v>1.4992107872727276</v>
      </c>
      <c r="BJ338" s="17">
        <v>-1.2208972759322034</v>
      </c>
      <c r="BK338" s="17">
        <v>0</v>
      </c>
      <c r="BL338" s="17">
        <v>-0.24139932846815834</v>
      </c>
      <c r="BM338" s="17">
        <v>0</v>
      </c>
      <c r="BN338" s="15">
        <f t="shared" si="158"/>
        <v>3.6914182872365836E-2</v>
      </c>
    </row>
    <row r="339" spans="1:66" x14ac:dyDescent="0.2">
      <c r="A339" s="14" t="s">
        <v>810</v>
      </c>
      <c r="B339" s="14" t="s">
        <v>1068</v>
      </c>
      <c r="C339" s="67" t="s">
        <v>811</v>
      </c>
      <c r="D339" s="14" t="s">
        <v>173</v>
      </c>
      <c r="E339" s="14" t="s">
        <v>79</v>
      </c>
      <c r="F339" s="14" t="s">
        <v>629</v>
      </c>
      <c r="G339" s="98">
        <f t="shared" si="139"/>
        <v>0</v>
      </c>
      <c r="H339" s="98">
        <f t="shared" si="140"/>
        <v>0</v>
      </c>
      <c r="I339" s="98">
        <f t="shared" si="141"/>
        <v>0</v>
      </c>
      <c r="J339" s="98">
        <f t="shared" si="142"/>
        <v>0</v>
      </c>
      <c r="K339" s="98">
        <f t="shared" si="143"/>
        <v>0</v>
      </c>
      <c r="L339" s="15">
        <f t="shared" si="144"/>
        <v>0</v>
      </c>
      <c r="M339" s="99">
        <v>0</v>
      </c>
      <c r="N339" s="98">
        <v>0</v>
      </c>
      <c r="O339" s="98">
        <v>0</v>
      </c>
      <c r="P339" s="98">
        <v>0</v>
      </c>
      <c r="Q339" s="98">
        <v>0</v>
      </c>
      <c r="R339" s="15">
        <f t="shared" si="145"/>
        <v>0</v>
      </c>
      <c r="S339" s="16">
        <v>0</v>
      </c>
      <c r="T339" s="17">
        <v>0</v>
      </c>
      <c r="U339" s="17">
        <v>0</v>
      </c>
      <c r="V339" s="17">
        <v>0</v>
      </c>
      <c r="W339" s="17">
        <v>0</v>
      </c>
      <c r="X339" s="15">
        <f t="shared" si="146"/>
        <v>0</v>
      </c>
      <c r="Y339" s="18">
        <f>S339*('Labour cost esc'!J$12-1)</f>
        <v>0</v>
      </c>
      <c r="Z339" s="19">
        <f>T339*('Labour cost esc'!K$12-1)</f>
        <v>0</v>
      </c>
      <c r="AA339" s="19">
        <f>U339*('Labour cost esc'!L$12-1)</f>
        <v>0</v>
      </c>
      <c r="AB339" s="19">
        <f>V339*('Labour cost esc'!M$12-1)</f>
        <v>0</v>
      </c>
      <c r="AC339" s="19">
        <f>W339*('Labour cost esc'!N$12-1)</f>
        <v>0</v>
      </c>
      <c r="AD339" s="15">
        <f t="shared" si="147"/>
        <v>0</v>
      </c>
      <c r="AE339" s="18">
        <f t="shared" si="148"/>
        <v>0</v>
      </c>
      <c r="AF339" s="19">
        <f t="shared" si="149"/>
        <v>0</v>
      </c>
      <c r="AG339" s="19">
        <f t="shared" si="150"/>
        <v>0</v>
      </c>
      <c r="AH339" s="19">
        <f t="shared" si="151"/>
        <v>0</v>
      </c>
      <c r="AI339" s="19">
        <f t="shared" si="152"/>
        <v>0</v>
      </c>
      <c r="AJ339" s="20">
        <f t="shared" si="153"/>
        <v>0</v>
      </c>
      <c r="AK339" s="98">
        <f t="shared" si="159"/>
        <v>0</v>
      </c>
      <c r="AL339" s="98">
        <f t="shared" si="160"/>
        <v>0</v>
      </c>
      <c r="AM339" s="98">
        <f t="shared" si="161"/>
        <v>0</v>
      </c>
      <c r="AN339" s="98">
        <f t="shared" si="162"/>
        <v>0</v>
      </c>
      <c r="AO339" s="98">
        <f t="shared" si="163"/>
        <v>0</v>
      </c>
      <c r="AP339" s="15">
        <f t="shared" si="154"/>
        <v>0</v>
      </c>
      <c r="AQ339" s="99">
        <v>0</v>
      </c>
      <c r="AR339" s="98">
        <v>0</v>
      </c>
      <c r="AS339" s="98">
        <v>0</v>
      </c>
      <c r="AT339" s="98">
        <v>0</v>
      </c>
      <c r="AU339" s="98">
        <v>0</v>
      </c>
      <c r="AV339" s="15">
        <f t="shared" si="155"/>
        <v>0</v>
      </c>
      <c r="AW339" s="16">
        <v>0</v>
      </c>
      <c r="AX339" s="17">
        <v>0</v>
      </c>
      <c r="AY339" s="17">
        <v>0</v>
      </c>
      <c r="AZ339" s="17">
        <v>0</v>
      </c>
      <c r="BA339" s="17">
        <v>0</v>
      </c>
      <c r="BB339" s="15">
        <f t="shared" si="156"/>
        <v>0</v>
      </c>
      <c r="BC339" s="16">
        <v>0</v>
      </c>
      <c r="BD339" s="17">
        <v>0</v>
      </c>
      <c r="BE339" s="17">
        <v>0</v>
      </c>
      <c r="BF339" s="17">
        <v>0</v>
      </c>
      <c r="BG339" s="17">
        <v>0</v>
      </c>
      <c r="BH339" s="15">
        <f t="shared" si="157"/>
        <v>0</v>
      </c>
      <c r="BI339" s="16">
        <v>9.0206535600000013</v>
      </c>
      <c r="BJ339" s="17">
        <v>118.65798131796612</v>
      </c>
      <c r="BK339" s="17">
        <v>-19.737873276073618</v>
      </c>
      <c r="BL339" s="17">
        <v>0</v>
      </c>
      <c r="BM339" s="17">
        <v>0</v>
      </c>
      <c r="BN339" s="15">
        <f t="shared" si="158"/>
        <v>107.9407616018925</v>
      </c>
    </row>
    <row r="340" spans="1:66" x14ac:dyDescent="0.2">
      <c r="A340" s="14" t="s">
        <v>812</v>
      </c>
      <c r="B340" s="14" t="s">
        <v>1068</v>
      </c>
      <c r="C340" s="67" t="s">
        <v>813</v>
      </c>
      <c r="D340" s="14" t="s">
        <v>173</v>
      </c>
      <c r="E340" s="14" t="s">
        <v>79</v>
      </c>
      <c r="F340" s="14" t="s">
        <v>40</v>
      </c>
      <c r="G340" s="98">
        <f t="shared" si="139"/>
        <v>0</v>
      </c>
      <c r="H340" s="98">
        <f t="shared" si="140"/>
        <v>0</v>
      </c>
      <c r="I340" s="98">
        <f t="shared" si="141"/>
        <v>0</v>
      </c>
      <c r="J340" s="98">
        <f t="shared" si="142"/>
        <v>0</v>
      </c>
      <c r="K340" s="98">
        <f t="shared" si="143"/>
        <v>0</v>
      </c>
      <c r="L340" s="15">
        <f t="shared" si="144"/>
        <v>0</v>
      </c>
      <c r="M340" s="99">
        <v>0</v>
      </c>
      <c r="N340" s="98">
        <v>0</v>
      </c>
      <c r="O340" s="98">
        <v>0</v>
      </c>
      <c r="P340" s="98">
        <v>0</v>
      </c>
      <c r="Q340" s="98">
        <v>0</v>
      </c>
      <c r="R340" s="15">
        <f t="shared" si="145"/>
        <v>0</v>
      </c>
      <c r="S340" s="16">
        <v>0</v>
      </c>
      <c r="T340" s="17">
        <v>0</v>
      </c>
      <c r="U340" s="17">
        <v>0</v>
      </c>
      <c r="V340" s="17">
        <v>0</v>
      </c>
      <c r="W340" s="17">
        <v>0</v>
      </c>
      <c r="X340" s="15">
        <f t="shared" si="146"/>
        <v>0</v>
      </c>
      <c r="Y340" s="18">
        <f>S340*('Labour cost esc'!J$12-1)</f>
        <v>0</v>
      </c>
      <c r="Z340" s="19">
        <f>T340*('Labour cost esc'!K$12-1)</f>
        <v>0</v>
      </c>
      <c r="AA340" s="19">
        <f>U340*('Labour cost esc'!L$12-1)</f>
        <v>0</v>
      </c>
      <c r="AB340" s="19">
        <f>V340*('Labour cost esc'!M$12-1)</f>
        <v>0</v>
      </c>
      <c r="AC340" s="19">
        <f>W340*('Labour cost esc'!N$12-1)</f>
        <v>0</v>
      </c>
      <c r="AD340" s="15">
        <f t="shared" si="147"/>
        <v>0</v>
      </c>
      <c r="AE340" s="18">
        <f t="shared" si="148"/>
        <v>0</v>
      </c>
      <c r="AF340" s="19">
        <f t="shared" si="149"/>
        <v>0</v>
      </c>
      <c r="AG340" s="19">
        <f t="shared" si="150"/>
        <v>0</v>
      </c>
      <c r="AH340" s="19">
        <f t="shared" si="151"/>
        <v>0</v>
      </c>
      <c r="AI340" s="19">
        <f t="shared" si="152"/>
        <v>0</v>
      </c>
      <c r="AJ340" s="20">
        <f t="shared" si="153"/>
        <v>0</v>
      </c>
      <c r="AK340" s="98">
        <f t="shared" si="159"/>
        <v>0</v>
      </c>
      <c r="AL340" s="98">
        <f t="shared" si="160"/>
        <v>0</v>
      </c>
      <c r="AM340" s="98">
        <f t="shared" si="161"/>
        <v>0</v>
      </c>
      <c r="AN340" s="98">
        <f t="shared" si="162"/>
        <v>0</v>
      </c>
      <c r="AO340" s="98">
        <f t="shared" si="163"/>
        <v>0</v>
      </c>
      <c r="AP340" s="15">
        <f t="shared" si="154"/>
        <v>0</v>
      </c>
      <c r="AQ340" s="99">
        <v>0</v>
      </c>
      <c r="AR340" s="98">
        <v>0</v>
      </c>
      <c r="AS340" s="98">
        <v>0</v>
      </c>
      <c r="AT340" s="98">
        <v>0</v>
      </c>
      <c r="AU340" s="98">
        <v>0</v>
      </c>
      <c r="AV340" s="15">
        <f t="shared" si="155"/>
        <v>0</v>
      </c>
      <c r="AW340" s="16">
        <v>0</v>
      </c>
      <c r="AX340" s="17">
        <v>0</v>
      </c>
      <c r="AY340" s="17">
        <v>0</v>
      </c>
      <c r="AZ340" s="17">
        <v>0</v>
      </c>
      <c r="BA340" s="17">
        <v>0</v>
      </c>
      <c r="BB340" s="15">
        <f t="shared" si="156"/>
        <v>0</v>
      </c>
      <c r="BC340" s="16">
        <v>0</v>
      </c>
      <c r="BD340" s="17">
        <v>0</v>
      </c>
      <c r="BE340" s="17">
        <v>0</v>
      </c>
      <c r="BF340" s="17">
        <v>0</v>
      </c>
      <c r="BG340" s="17">
        <v>0</v>
      </c>
      <c r="BH340" s="15">
        <f t="shared" si="157"/>
        <v>0</v>
      </c>
      <c r="BI340" s="16">
        <v>0</v>
      </c>
      <c r="BJ340" s="17">
        <v>405.8554428488136</v>
      </c>
      <c r="BK340" s="17">
        <v>0</v>
      </c>
      <c r="BL340" s="17">
        <v>0</v>
      </c>
      <c r="BM340" s="17">
        <v>0</v>
      </c>
      <c r="BN340" s="15">
        <f t="shared" si="158"/>
        <v>405.8554428488136</v>
      </c>
    </row>
    <row r="341" spans="1:66" x14ac:dyDescent="0.2">
      <c r="A341" s="14" t="s">
        <v>814</v>
      </c>
      <c r="B341" s="14" t="s">
        <v>1068</v>
      </c>
      <c r="C341" s="67" t="s">
        <v>815</v>
      </c>
      <c r="D341" s="14" t="s">
        <v>173</v>
      </c>
      <c r="E341" s="14" t="s">
        <v>79</v>
      </c>
      <c r="F341" s="14" t="s">
        <v>37</v>
      </c>
      <c r="G341" s="98">
        <f t="shared" si="139"/>
        <v>0</v>
      </c>
      <c r="H341" s="98">
        <f t="shared" si="140"/>
        <v>0</v>
      </c>
      <c r="I341" s="98">
        <f t="shared" si="141"/>
        <v>0</v>
      </c>
      <c r="J341" s="98">
        <f t="shared" si="142"/>
        <v>0</v>
      </c>
      <c r="K341" s="98">
        <f t="shared" si="143"/>
        <v>0</v>
      </c>
      <c r="L341" s="15">
        <f t="shared" si="144"/>
        <v>0</v>
      </c>
      <c r="M341" s="99">
        <v>0</v>
      </c>
      <c r="N341" s="98">
        <v>0</v>
      </c>
      <c r="O341" s="98">
        <v>0</v>
      </c>
      <c r="P341" s="98">
        <v>0</v>
      </c>
      <c r="Q341" s="98">
        <v>0</v>
      </c>
      <c r="R341" s="15">
        <f t="shared" si="145"/>
        <v>0</v>
      </c>
      <c r="S341" s="16">
        <v>0</v>
      </c>
      <c r="T341" s="17">
        <v>0</v>
      </c>
      <c r="U341" s="17">
        <v>0</v>
      </c>
      <c r="V341" s="17">
        <v>0</v>
      </c>
      <c r="W341" s="17">
        <v>0</v>
      </c>
      <c r="X341" s="15">
        <f t="shared" si="146"/>
        <v>0</v>
      </c>
      <c r="Y341" s="18">
        <f>S341*('Labour cost esc'!J$12-1)</f>
        <v>0</v>
      </c>
      <c r="Z341" s="19">
        <f>T341*('Labour cost esc'!K$12-1)</f>
        <v>0</v>
      </c>
      <c r="AA341" s="19">
        <f>U341*('Labour cost esc'!L$12-1)</f>
        <v>0</v>
      </c>
      <c r="AB341" s="19">
        <f>V341*('Labour cost esc'!M$12-1)</f>
        <v>0</v>
      </c>
      <c r="AC341" s="19">
        <f>W341*('Labour cost esc'!N$12-1)</f>
        <v>0</v>
      </c>
      <c r="AD341" s="15">
        <f t="shared" si="147"/>
        <v>0</v>
      </c>
      <c r="AE341" s="18">
        <f t="shared" si="148"/>
        <v>0</v>
      </c>
      <c r="AF341" s="19">
        <f t="shared" si="149"/>
        <v>0</v>
      </c>
      <c r="AG341" s="19">
        <f t="shared" si="150"/>
        <v>0</v>
      </c>
      <c r="AH341" s="19">
        <f t="shared" si="151"/>
        <v>0</v>
      </c>
      <c r="AI341" s="19">
        <f t="shared" si="152"/>
        <v>0</v>
      </c>
      <c r="AJ341" s="20">
        <f t="shared" si="153"/>
        <v>0</v>
      </c>
      <c r="AK341" s="98">
        <f t="shared" si="159"/>
        <v>0</v>
      </c>
      <c r="AL341" s="98">
        <f t="shared" si="160"/>
        <v>0</v>
      </c>
      <c r="AM341" s="98">
        <f t="shared" si="161"/>
        <v>0</v>
      </c>
      <c r="AN341" s="98">
        <f t="shared" si="162"/>
        <v>0</v>
      </c>
      <c r="AO341" s="98">
        <f t="shared" si="163"/>
        <v>0</v>
      </c>
      <c r="AP341" s="15">
        <f t="shared" si="154"/>
        <v>0</v>
      </c>
      <c r="AQ341" s="99">
        <v>0</v>
      </c>
      <c r="AR341" s="98">
        <v>0</v>
      </c>
      <c r="AS341" s="98">
        <v>0</v>
      </c>
      <c r="AT341" s="98">
        <v>0</v>
      </c>
      <c r="AU341" s="98">
        <v>0</v>
      </c>
      <c r="AV341" s="15">
        <f t="shared" si="155"/>
        <v>0</v>
      </c>
      <c r="AW341" s="16">
        <v>0</v>
      </c>
      <c r="AX341" s="17">
        <v>0</v>
      </c>
      <c r="AY341" s="17">
        <v>0</v>
      </c>
      <c r="AZ341" s="17">
        <v>0</v>
      </c>
      <c r="BA341" s="17">
        <v>0</v>
      </c>
      <c r="BB341" s="15">
        <f t="shared" si="156"/>
        <v>0</v>
      </c>
      <c r="BC341" s="16">
        <v>0</v>
      </c>
      <c r="BD341" s="17">
        <v>0</v>
      </c>
      <c r="BE341" s="17">
        <v>0</v>
      </c>
      <c r="BF341" s="17">
        <v>0</v>
      </c>
      <c r="BG341" s="17">
        <v>0</v>
      </c>
      <c r="BH341" s="15">
        <f t="shared" si="157"/>
        <v>0</v>
      </c>
      <c r="BI341" s="16">
        <v>0</v>
      </c>
      <c r="BJ341" s="17">
        <v>34.828682033898303</v>
      </c>
      <c r="BK341" s="17">
        <v>0</v>
      </c>
      <c r="BL341" s="17">
        <v>0</v>
      </c>
      <c r="BM341" s="17">
        <v>0</v>
      </c>
      <c r="BN341" s="15">
        <f t="shared" si="158"/>
        <v>34.828682033898303</v>
      </c>
    </row>
    <row r="342" spans="1:66" x14ac:dyDescent="0.2">
      <c r="A342" s="14" t="s">
        <v>816</v>
      </c>
      <c r="B342" s="14" t="s">
        <v>1068</v>
      </c>
      <c r="C342" s="67" t="s">
        <v>817</v>
      </c>
      <c r="D342" s="14" t="s">
        <v>173</v>
      </c>
      <c r="E342" s="14" t="s">
        <v>79</v>
      </c>
      <c r="F342" s="14" t="s">
        <v>152</v>
      </c>
      <c r="G342" s="98">
        <f t="shared" si="139"/>
        <v>0</v>
      </c>
      <c r="H342" s="98">
        <f t="shared" si="140"/>
        <v>0</v>
      </c>
      <c r="I342" s="98">
        <f t="shared" si="141"/>
        <v>0</v>
      </c>
      <c r="J342" s="98">
        <f t="shared" si="142"/>
        <v>0</v>
      </c>
      <c r="K342" s="98">
        <f t="shared" si="143"/>
        <v>0</v>
      </c>
      <c r="L342" s="15">
        <f t="shared" si="144"/>
        <v>0</v>
      </c>
      <c r="M342" s="99">
        <v>0</v>
      </c>
      <c r="N342" s="98">
        <v>0</v>
      </c>
      <c r="O342" s="98">
        <v>0</v>
      </c>
      <c r="P342" s="98">
        <v>0</v>
      </c>
      <c r="Q342" s="98">
        <v>0</v>
      </c>
      <c r="R342" s="15">
        <f t="shared" si="145"/>
        <v>0</v>
      </c>
      <c r="S342" s="16">
        <v>0</v>
      </c>
      <c r="T342" s="17">
        <v>0</v>
      </c>
      <c r="U342" s="17">
        <v>0</v>
      </c>
      <c r="V342" s="17">
        <v>0</v>
      </c>
      <c r="W342" s="17">
        <v>0</v>
      </c>
      <c r="X342" s="15">
        <f t="shared" si="146"/>
        <v>0</v>
      </c>
      <c r="Y342" s="18">
        <f>S342*('Labour cost esc'!J$12-1)</f>
        <v>0</v>
      </c>
      <c r="Z342" s="19">
        <f>T342*('Labour cost esc'!K$12-1)</f>
        <v>0</v>
      </c>
      <c r="AA342" s="19">
        <f>U342*('Labour cost esc'!L$12-1)</f>
        <v>0</v>
      </c>
      <c r="AB342" s="19">
        <f>V342*('Labour cost esc'!M$12-1)</f>
        <v>0</v>
      </c>
      <c r="AC342" s="19">
        <f>W342*('Labour cost esc'!N$12-1)</f>
        <v>0</v>
      </c>
      <c r="AD342" s="15">
        <f t="shared" si="147"/>
        <v>0</v>
      </c>
      <c r="AE342" s="18">
        <f t="shared" si="148"/>
        <v>0</v>
      </c>
      <c r="AF342" s="19">
        <f t="shared" si="149"/>
        <v>0</v>
      </c>
      <c r="AG342" s="19">
        <f t="shared" si="150"/>
        <v>0</v>
      </c>
      <c r="AH342" s="19">
        <f t="shared" si="151"/>
        <v>0</v>
      </c>
      <c r="AI342" s="19">
        <f t="shared" si="152"/>
        <v>0</v>
      </c>
      <c r="AJ342" s="20">
        <f t="shared" si="153"/>
        <v>0</v>
      </c>
      <c r="AK342" s="98">
        <f t="shared" si="159"/>
        <v>0</v>
      </c>
      <c r="AL342" s="98">
        <f t="shared" si="160"/>
        <v>0</v>
      </c>
      <c r="AM342" s="98">
        <f t="shared" si="161"/>
        <v>0</v>
      </c>
      <c r="AN342" s="98">
        <f t="shared" si="162"/>
        <v>0</v>
      </c>
      <c r="AO342" s="98">
        <f t="shared" si="163"/>
        <v>0</v>
      </c>
      <c r="AP342" s="15">
        <f t="shared" si="154"/>
        <v>0</v>
      </c>
      <c r="AQ342" s="99">
        <v>0</v>
      </c>
      <c r="AR342" s="98">
        <v>0</v>
      </c>
      <c r="AS342" s="98">
        <v>0</v>
      </c>
      <c r="AT342" s="98">
        <v>0</v>
      </c>
      <c r="AU342" s="98">
        <v>0</v>
      </c>
      <c r="AV342" s="15">
        <f t="shared" si="155"/>
        <v>0</v>
      </c>
      <c r="AW342" s="16">
        <v>0</v>
      </c>
      <c r="AX342" s="17">
        <v>0</v>
      </c>
      <c r="AY342" s="17">
        <v>0</v>
      </c>
      <c r="AZ342" s="17">
        <v>0</v>
      </c>
      <c r="BA342" s="17">
        <v>0</v>
      </c>
      <c r="BB342" s="15">
        <f t="shared" si="156"/>
        <v>0</v>
      </c>
      <c r="BC342" s="16">
        <v>0</v>
      </c>
      <c r="BD342" s="17">
        <v>0</v>
      </c>
      <c r="BE342" s="17">
        <v>0</v>
      </c>
      <c r="BF342" s="17">
        <v>0</v>
      </c>
      <c r="BG342" s="17">
        <v>0</v>
      </c>
      <c r="BH342" s="15">
        <f t="shared" si="157"/>
        <v>0</v>
      </c>
      <c r="BI342" s="16">
        <v>0</v>
      </c>
      <c r="BJ342" s="17">
        <v>-0.24664088135593223</v>
      </c>
      <c r="BK342" s="17">
        <v>0</v>
      </c>
      <c r="BL342" s="17">
        <v>0</v>
      </c>
      <c r="BM342" s="17">
        <v>0.23590821501706483</v>
      </c>
      <c r="BN342" s="15">
        <f t="shared" si="158"/>
        <v>-1.0732666338867408E-2</v>
      </c>
    </row>
    <row r="343" spans="1:66" x14ac:dyDescent="0.2">
      <c r="A343" s="14" t="s">
        <v>818</v>
      </c>
      <c r="B343" s="14" t="s">
        <v>1068</v>
      </c>
      <c r="C343" s="67" t="s">
        <v>819</v>
      </c>
      <c r="D343" s="14" t="s">
        <v>173</v>
      </c>
      <c r="E343" s="14" t="s">
        <v>79</v>
      </c>
      <c r="F343" s="14" t="s">
        <v>32</v>
      </c>
      <c r="G343" s="98">
        <f t="shared" si="139"/>
        <v>0</v>
      </c>
      <c r="H343" s="98">
        <f t="shared" si="140"/>
        <v>0</v>
      </c>
      <c r="I343" s="98">
        <f t="shared" si="141"/>
        <v>0</v>
      </c>
      <c r="J343" s="98">
        <f t="shared" si="142"/>
        <v>0</v>
      </c>
      <c r="K343" s="98">
        <f t="shared" si="143"/>
        <v>0</v>
      </c>
      <c r="L343" s="15">
        <f t="shared" si="144"/>
        <v>0</v>
      </c>
      <c r="M343" s="99">
        <v>0</v>
      </c>
      <c r="N343" s="98">
        <v>0</v>
      </c>
      <c r="O343" s="98">
        <v>0</v>
      </c>
      <c r="P343" s="98">
        <v>0</v>
      </c>
      <c r="Q343" s="98">
        <v>0</v>
      </c>
      <c r="R343" s="15">
        <f t="shared" si="145"/>
        <v>0</v>
      </c>
      <c r="S343" s="16">
        <v>0</v>
      </c>
      <c r="T343" s="17">
        <v>0</v>
      </c>
      <c r="U343" s="17">
        <v>0</v>
      </c>
      <c r="V343" s="17">
        <v>0</v>
      </c>
      <c r="W343" s="17">
        <v>0</v>
      </c>
      <c r="X343" s="15">
        <f t="shared" si="146"/>
        <v>0</v>
      </c>
      <c r="Y343" s="18">
        <f>S343*('Labour cost esc'!J$12-1)</f>
        <v>0</v>
      </c>
      <c r="Z343" s="19">
        <f>T343*('Labour cost esc'!K$12-1)</f>
        <v>0</v>
      </c>
      <c r="AA343" s="19">
        <f>U343*('Labour cost esc'!L$12-1)</f>
        <v>0</v>
      </c>
      <c r="AB343" s="19">
        <f>V343*('Labour cost esc'!M$12-1)</f>
        <v>0</v>
      </c>
      <c r="AC343" s="19">
        <f>W343*('Labour cost esc'!N$12-1)</f>
        <v>0</v>
      </c>
      <c r="AD343" s="15">
        <f t="shared" si="147"/>
        <v>0</v>
      </c>
      <c r="AE343" s="18">
        <f t="shared" si="148"/>
        <v>0</v>
      </c>
      <c r="AF343" s="19">
        <f t="shared" si="149"/>
        <v>0</v>
      </c>
      <c r="AG343" s="19">
        <f t="shared" si="150"/>
        <v>0</v>
      </c>
      <c r="AH343" s="19">
        <f t="shared" si="151"/>
        <v>0</v>
      </c>
      <c r="AI343" s="19">
        <f t="shared" si="152"/>
        <v>0</v>
      </c>
      <c r="AJ343" s="20">
        <f t="shared" si="153"/>
        <v>0</v>
      </c>
      <c r="AK343" s="98">
        <f t="shared" si="159"/>
        <v>0</v>
      </c>
      <c r="AL343" s="98">
        <f t="shared" si="160"/>
        <v>0</v>
      </c>
      <c r="AM343" s="98">
        <f t="shared" si="161"/>
        <v>0</v>
      </c>
      <c r="AN343" s="98">
        <f t="shared" si="162"/>
        <v>0</v>
      </c>
      <c r="AO343" s="98">
        <f t="shared" si="163"/>
        <v>0</v>
      </c>
      <c r="AP343" s="15">
        <f t="shared" si="154"/>
        <v>0</v>
      </c>
      <c r="AQ343" s="99">
        <v>0</v>
      </c>
      <c r="AR343" s="98">
        <v>0</v>
      </c>
      <c r="AS343" s="98">
        <v>0</v>
      </c>
      <c r="AT343" s="98">
        <v>0</v>
      </c>
      <c r="AU343" s="98">
        <v>0</v>
      </c>
      <c r="AV343" s="15">
        <f t="shared" si="155"/>
        <v>0</v>
      </c>
      <c r="AW343" s="16">
        <v>0</v>
      </c>
      <c r="AX343" s="17">
        <v>0</v>
      </c>
      <c r="AY343" s="17">
        <v>0</v>
      </c>
      <c r="AZ343" s="17">
        <v>0</v>
      </c>
      <c r="BA343" s="17">
        <v>0</v>
      </c>
      <c r="BB343" s="15">
        <f t="shared" si="156"/>
        <v>0</v>
      </c>
      <c r="BC343" s="16">
        <v>0</v>
      </c>
      <c r="BD343" s="17">
        <v>0</v>
      </c>
      <c r="BE343" s="17">
        <v>0</v>
      </c>
      <c r="BF343" s="17">
        <v>0</v>
      </c>
      <c r="BG343" s="17">
        <v>0</v>
      </c>
      <c r="BH343" s="15">
        <f t="shared" si="157"/>
        <v>0</v>
      </c>
      <c r="BI343" s="16">
        <v>0</v>
      </c>
      <c r="BJ343" s="17">
        <v>92.306470942372897</v>
      </c>
      <c r="BK343" s="17">
        <v>-18.522613593339177</v>
      </c>
      <c r="BL343" s="17">
        <v>0</v>
      </c>
      <c r="BM343" s="17">
        <v>0</v>
      </c>
      <c r="BN343" s="15">
        <f t="shared" si="158"/>
        <v>73.783857349033724</v>
      </c>
    </row>
    <row r="344" spans="1:66" x14ac:dyDescent="0.2">
      <c r="A344" s="14" t="s">
        <v>820</v>
      </c>
      <c r="B344" s="14" t="s">
        <v>1068</v>
      </c>
      <c r="C344" s="67" t="s">
        <v>821</v>
      </c>
      <c r="D344" s="14" t="s">
        <v>173</v>
      </c>
      <c r="E344" s="14" t="s">
        <v>79</v>
      </c>
      <c r="F344" s="14" t="s">
        <v>629</v>
      </c>
      <c r="G344" s="98">
        <f t="shared" si="139"/>
        <v>0</v>
      </c>
      <c r="H344" s="98">
        <f t="shared" si="140"/>
        <v>0</v>
      </c>
      <c r="I344" s="98">
        <f t="shared" si="141"/>
        <v>0</v>
      </c>
      <c r="J344" s="98">
        <f t="shared" si="142"/>
        <v>0</v>
      </c>
      <c r="K344" s="98">
        <f t="shared" si="143"/>
        <v>0</v>
      </c>
      <c r="L344" s="15">
        <f t="shared" si="144"/>
        <v>0</v>
      </c>
      <c r="M344" s="99">
        <v>0</v>
      </c>
      <c r="N344" s="98">
        <v>0</v>
      </c>
      <c r="O344" s="98">
        <v>0</v>
      </c>
      <c r="P344" s="98">
        <v>0</v>
      </c>
      <c r="Q344" s="98">
        <v>0</v>
      </c>
      <c r="R344" s="15">
        <f t="shared" si="145"/>
        <v>0</v>
      </c>
      <c r="S344" s="16">
        <v>0</v>
      </c>
      <c r="T344" s="17">
        <v>0</v>
      </c>
      <c r="U344" s="17">
        <v>0</v>
      </c>
      <c r="V344" s="17">
        <v>0</v>
      </c>
      <c r="W344" s="17">
        <v>0</v>
      </c>
      <c r="X344" s="15">
        <f t="shared" si="146"/>
        <v>0</v>
      </c>
      <c r="Y344" s="18">
        <f>S344*('Labour cost esc'!J$12-1)</f>
        <v>0</v>
      </c>
      <c r="Z344" s="19">
        <f>T344*('Labour cost esc'!K$12-1)</f>
        <v>0</v>
      </c>
      <c r="AA344" s="19">
        <f>U344*('Labour cost esc'!L$12-1)</f>
        <v>0</v>
      </c>
      <c r="AB344" s="19">
        <f>V344*('Labour cost esc'!M$12-1)</f>
        <v>0</v>
      </c>
      <c r="AC344" s="19">
        <f>W344*('Labour cost esc'!N$12-1)</f>
        <v>0</v>
      </c>
      <c r="AD344" s="15">
        <f t="shared" si="147"/>
        <v>0</v>
      </c>
      <c r="AE344" s="18">
        <f t="shared" si="148"/>
        <v>0</v>
      </c>
      <c r="AF344" s="19">
        <f t="shared" si="149"/>
        <v>0</v>
      </c>
      <c r="AG344" s="19">
        <f t="shared" si="150"/>
        <v>0</v>
      </c>
      <c r="AH344" s="19">
        <f t="shared" si="151"/>
        <v>0</v>
      </c>
      <c r="AI344" s="19">
        <f t="shared" si="152"/>
        <v>0</v>
      </c>
      <c r="AJ344" s="20">
        <f t="shared" si="153"/>
        <v>0</v>
      </c>
      <c r="AK344" s="98">
        <f t="shared" si="159"/>
        <v>0</v>
      </c>
      <c r="AL344" s="98">
        <f t="shared" si="160"/>
        <v>0</v>
      </c>
      <c r="AM344" s="98">
        <f t="shared" si="161"/>
        <v>0</v>
      </c>
      <c r="AN344" s="98">
        <f t="shared" si="162"/>
        <v>0</v>
      </c>
      <c r="AO344" s="98">
        <f t="shared" si="163"/>
        <v>0</v>
      </c>
      <c r="AP344" s="15">
        <f t="shared" si="154"/>
        <v>0</v>
      </c>
      <c r="AQ344" s="99">
        <v>0</v>
      </c>
      <c r="AR344" s="98">
        <v>0</v>
      </c>
      <c r="AS344" s="98">
        <v>0</v>
      </c>
      <c r="AT344" s="98">
        <v>0</v>
      </c>
      <c r="AU344" s="98">
        <v>0</v>
      </c>
      <c r="AV344" s="15">
        <f t="shared" si="155"/>
        <v>0</v>
      </c>
      <c r="AW344" s="16">
        <v>0</v>
      </c>
      <c r="AX344" s="17">
        <v>0</v>
      </c>
      <c r="AY344" s="17">
        <v>0</v>
      </c>
      <c r="AZ344" s="17">
        <v>0</v>
      </c>
      <c r="BA344" s="17">
        <v>0</v>
      </c>
      <c r="BB344" s="15">
        <f t="shared" si="156"/>
        <v>0</v>
      </c>
      <c r="BC344" s="16">
        <v>0</v>
      </c>
      <c r="BD344" s="17">
        <v>0</v>
      </c>
      <c r="BE344" s="17">
        <v>0</v>
      </c>
      <c r="BF344" s="17">
        <v>0</v>
      </c>
      <c r="BG344" s="17">
        <v>0</v>
      </c>
      <c r="BH344" s="15">
        <f t="shared" si="157"/>
        <v>0</v>
      </c>
      <c r="BI344" s="16">
        <v>0</v>
      </c>
      <c r="BJ344" s="17">
        <v>168.04091684745765</v>
      </c>
      <c r="BK344" s="17">
        <v>0</v>
      </c>
      <c r="BL344" s="17">
        <v>0</v>
      </c>
      <c r="BM344" s="17">
        <v>0</v>
      </c>
      <c r="BN344" s="15">
        <f t="shared" si="158"/>
        <v>168.04091684745765</v>
      </c>
    </row>
    <row r="345" spans="1:66" x14ac:dyDescent="0.2">
      <c r="A345" s="14" t="s">
        <v>822</v>
      </c>
      <c r="B345" s="14" t="s">
        <v>1068</v>
      </c>
      <c r="C345" s="67" t="s">
        <v>823</v>
      </c>
      <c r="D345" s="14" t="s">
        <v>173</v>
      </c>
      <c r="E345" s="14" t="s">
        <v>79</v>
      </c>
      <c r="F345" s="14" t="s">
        <v>629</v>
      </c>
      <c r="G345" s="98">
        <f t="shared" si="139"/>
        <v>0</v>
      </c>
      <c r="H345" s="98">
        <f t="shared" si="140"/>
        <v>0</v>
      </c>
      <c r="I345" s="98">
        <f t="shared" si="141"/>
        <v>0</v>
      </c>
      <c r="J345" s="98">
        <f t="shared" si="142"/>
        <v>0</v>
      </c>
      <c r="K345" s="98">
        <f t="shared" si="143"/>
        <v>0</v>
      </c>
      <c r="L345" s="15">
        <f t="shared" si="144"/>
        <v>0</v>
      </c>
      <c r="M345" s="99">
        <v>0</v>
      </c>
      <c r="N345" s="98">
        <v>0</v>
      </c>
      <c r="O345" s="98">
        <v>0</v>
      </c>
      <c r="P345" s="98">
        <v>0</v>
      </c>
      <c r="Q345" s="98">
        <v>0</v>
      </c>
      <c r="R345" s="15">
        <f t="shared" si="145"/>
        <v>0</v>
      </c>
      <c r="S345" s="16">
        <v>0</v>
      </c>
      <c r="T345" s="17">
        <v>0</v>
      </c>
      <c r="U345" s="17">
        <v>0</v>
      </c>
      <c r="V345" s="17">
        <v>0</v>
      </c>
      <c r="W345" s="17">
        <v>0</v>
      </c>
      <c r="X345" s="15">
        <f t="shared" si="146"/>
        <v>0</v>
      </c>
      <c r="Y345" s="18">
        <f>S345*('Labour cost esc'!J$12-1)</f>
        <v>0</v>
      </c>
      <c r="Z345" s="19">
        <f>T345*('Labour cost esc'!K$12-1)</f>
        <v>0</v>
      </c>
      <c r="AA345" s="19">
        <f>U345*('Labour cost esc'!L$12-1)</f>
        <v>0</v>
      </c>
      <c r="AB345" s="19">
        <f>V345*('Labour cost esc'!M$12-1)</f>
        <v>0</v>
      </c>
      <c r="AC345" s="19">
        <f>W345*('Labour cost esc'!N$12-1)</f>
        <v>0</v>
      </c>
      <c r="AD345" s="15">
        <f t="shared" si="147"/>
        <v>0</v>
      </c>
      <c r="AE345" s="18">
        <f t="shared" si="148"/>
        <v>0</v>
      </c>
      <c r="AF345" s="19">
        <f t="shared" si="149"/>
        <v>0</v>
      </c>
      <c r="AG345" s="19">
        <f t="shared" si="150"/>
        <v>0</v>
      </c>
      <c r="AH345" s="19">
        <f t="shared" si="151"/>
        <v>0</v>
      </c>
      <c r="AI345" s="19">
        <f t="shared" si="152"/>
        <v>0</v>
      </c>
      <c r="AJ345" s="20">
        <f t="shared" si="153"/>
        <v>0</v>
      </c>
      <c r="AK345" s="98">
        <f t="shared" si="159"/>
        <v>0</v>
      </c>
      <c r="AL345" s="98">
        <f t="shared" si="160"/>
        <v>0</v>
      </c>
      <c r="AM345" s="98">
        <f t="shared" si="161"/>
        <v>0</v>
      </c>
      <c r="AN345" s="98">
        <f t="shared" si="162"/>
        <v>0</v>
      </c>
      <c r="AO345" s="98">
        <f t="shared" si="163"/>
        <v>0</v>
      </c>
      <c r="AP345" s="15">
        <f t="shared" si="154"/>
        <v>0</v>
      </c>
      <c r="AQ345" s="99">
        <v>0</v>
      </c>
      <c r="AR345" s="98">
        <v>0</v>
      </c>
      <c r="AS345" s="98">
        <v>0</v>
      </c>
      <c r="AT345" s="98">
        <v>0</v>
      </c>
      <c r="AU345" s="98">
        <v>0</v>
      </c>
      <c r="AV345" s="15">
        <f t="shared" si="155"/>
        <v>0</v>
      </c>
      <c r="AW345" s="16">
        <v>0</v>
      </c>
      <c r="AX345" s="17">
        <v>0</v>
      </c>
      <c r="AY345" s="17">
        <v>0</v>
      </c>
      <c r="AZ345" s="17">
        <v>0</v>
      </c>
      <c r="BA345" s="17">
        <v>0</v>
      </c>
      <c r="BB345" s="15">
        <f t="shared" si="156"/>
        <v>0</v>
      </c>
      <c r="BC345" s="16">
        <v>0</v>
      </c>
      <c r="BD345" s="17">
        <v>0</v>
      </c>
      <c r="BE345" s="17">
        <v>0</v>
      </c>
      <c r="BF345" s="17">
        <v>0</v>
      </c>
      <c r="BG345" s="17">
        <v>0</v>
      </c>
      <c r="BH345" s="15">
        <f t="shared" si="157"/>
        <v>0</v>
      </c>
      <c r="BI345" s="16">
        <v>0</v>
      </c>
      <c r="BJ345" s="17">
        <v>836.10542524576283</v>
      </c>
      <c r="BK345" s="17">
        <v>-50.349909774478526</v>
      </c>
      <c r="BL345" s="17">
        <v>0</v>
      </c>
      <c r="BM345" s="17">
        <v>0</v>
      </c>
      <c r="BN345" s="15">
        <f t="shared" si="158"/>
        <v>785.7555154712843</v>
      </c>
    </row>
    <row r="346" spans="1:66" x14ac:dyDescent="0.2">
      <c r="A346" s="14" t="s">
        <v>824</v>
      </c>
      <c r="B346" s="14" t="s">
        <v>1068</v>
      </c>
      <c r="C346" s="67" t="s">
        <v>825</v>
      </c>
      <c r="D346" s="14" t="s">
        <v>173</v>
      </c>
      <c r="E346" s="14" t="s">
        <v>79</v>
      </c>
      <c r="F346" s="14" t="s">
        <v>629</v>
      </c>
      <c r="G346" s="98">
        <f t="shared" si="139"/>
        <v>0</v>
      </c>
      <c r="H346" s="98">
        <f t="shared" si="140"/>
        <v>0</v>
      </c>
      <c r="I346" s="98">
        <f t="shared" si="141"/>
        <v>0</v>
      </c>
      <c r="J346" s="98">
        <f t="shared" si="142"/>
        <v>0</v>
      </c>
      <c r="K346" s="98">
        <f t="shared" si="143"/>
        <v>0</v>
      </c>
      <c r="L346" s="15">
        <f t="shared" si="144"/>
        <v>0</v>
      </c>
      <c r="M346" s="99">
        <v>0</v>
      </c>
      <c r="N346" s="98">
        <v>0</v>
      </c>
      <c r="O346" s="98">
        <v>0</v>
      </c>
      <c r="P346" s="98">
        <v>0</v>
      </c>
      <c r="Q346" s="98">
        <v>0</v>
      </c>
      <c r="R346" s="15">
        <f t="shared" si="145"/>
        <v>0</v>
      </c>
      <c r="S346" s="16">
        <v>0</v>
      </c>
      <c r="T346" s="17">
        <v>0</v>
      </c>
      <c r="U346" s="17">
        <v>0</v>
      </c>
      <c r="V346" s="17">
        <v>0</v>
      </c>
      <c r="W346" s="17">
        <v>0</v>
      </c>
      <c r="X346" s="15">
        <f t="shared" si="146"/>
        <v>0</v>
      </c>
      <c r="Y346" s="18">
        <f>S346*('Labour cost esc'!J$12-1)</f>
        <v>0</v>
      </c>
      <c r="Z346" s="19">
        <f>T346*('Labour cost esc'!K$12-1)</f>
        <v>0</v>
      </c>
      <c r="AA346" s="19">
        <f>U346*('Labour cost esc'!L$12-1)</f>
        <v>0</v>
      </c>
      <c r="AB346" s="19">
        <f>V346*('Labour cost esc'!M$12-1)</f>
        <v>0</v>
      </c>
      <c r="AC346" s="19">
        <f>W346*('Labour cost esc'!N$12-1)</f>
        <v>0</v>
      </c>
      <c r="AD346" s="15">
        <f t="shared" si="147"/>
        <v>0</v>
      </c>
      <c r="AE346" s="18">
        <f t="shared" si="148"/>
        <v>0</v>
      </c>
      <c r="AF346" s="19">
        <f t="shared" si="149"/>
        <v>0</v>
      </c>
      <c r="AG346" s="19">
        <f t="shared" si="150"/>
        <v>0</v>
      </c>
      <c r="AH346" s="19">
        <f t="shared" si="151"/>
        <v>0</v>
      </c>
      <c r="AI346" s="19">
        <f t="shared" si="152"/>
        <v>0</v>
      </c>
      <c r="AJ346" s="20">
        <f t="shared" si="153"/>
        <v>0</v>
      </c>
      <c r="AK346" s="98">
        <f t="shared" si="159"/>
        <v>0</v>
      </c>
      <c r="AL346" s="98">
        <f t="shared" si="160"/>
        <v>0</v>
      </c>
      <c r="AM346" s="98">
        <f t="shared" si="161"/>
        <v>0</v>
      </c>
      <c r="AN346" s="98">
        <f t="shared" si="162"/>
        <v>0</v>
      </c>
      <c r="AO346" s="98">
        <f t="shared" si="163"/>
        <v>0</v>
      </c>
      <c r="AP346" s="15">
        <f t="shared" si="154"/>
        <v>0</v>
      </c>
      <c r="AQ346" s="99">
        <v>0</v>
      </c>
      <c r="AR346" s="98">
        <v>0</v>
      </c>
      <c r="AS346" s="98">
        <v>0</v>
      </c>
      <c r="AT346" s="98">
        <v>0</v>
      </c>
      <c r="AU346" s="98">
        <v>0</v>
      </c>
      <c r="AV346" s="15">
        <f t="shared" si="155"/>
        <v>0</v>
      </c>
      <c r="AW346" s="16">
        <v>0</v>
      </c>
      <c r="AX346" s="17">
        <v>0</v>
      </c>
      <c r="AY346" s="17">
        <v>0</v>
      </c>
      <c r="AZ346" s="17">
        <v>0</v>
      </c>
      <c r="BA346" s="17">
        <v>0</v>
      </c>
      <c r="BB346" s="15">
        <f t="shared" si="156"/>
        <v>0</v>
      </c>
      <c r="BC346" s="16">
        <v>0</v>
      </c>
      <c r="BD346" s="17">
        <v>0</v>
      </c>
      <c r="BE346" s="17">
        <v>0</v>
      </c>
      <c r="BF346" s="17">
        <v>0</v>
      </c>
      <c r="BG346" s="17">
        <v>0</v>
      </c>
      <c r="BH346" s="15">
        <f t="shared" si="157"/>
        <v>0</v>
      </c>
      <c r="BI346" s="16">
        <v>0</v>
      </c>
      <c r="BJ346" s="17">
        <v>0</v>
      </c>
      <c r="BK346" s="17">
        <v>87.37968003286592</v>
      </c>
      <c r="BL346" s="17">
        <v>56.763343258915661</v>
      </c>
      <c r="BM346" s="17">
        <v>-17.867664376279862</v>
      </c>
      <c r="BN346" s="15">
        <f t="shared" si="158"/>
        <v>126.27535891550173</v>
      </c>
    </row>
    <row r="347" spans="1:66" x14ac:dyDescent="0.2">
      <c r="A347" s="14" t="s">
        <v>826</v>
      </c>
      <c r="B347" s="14" t="s">
        <v>1068</v>
      </c>
      <c r="C347" s="67" t="s">
        <v>827</v>
      </c>
      <c r="D347" s="14" t="s">
        <v>173</v>
      </c>
      <c r="E347" s="14" t="s">
        <v>79</v>
      </c>
      <c r="F347" s="14" t="s">
        <v>629</v>
      </c>
      <c r="G347" s="98">
        <f t="shared" si="139"/>
        <v>0</v>
      </c>
      <c r="H347" s="98">
        <f t="shared" si="140"/>
        <v>0</v>
      </c>
      <c r="I347" s="98">
        <f t="shared" si="141"/>
        <v>0</v>
      </c>
      <c r="J347" s="98">
        <f t="shared" si="142"/>
        <v>0</v>
      </c>
      <c r="K347" s="98">
        <f t="shared" si="143"/>
        <v>0</v>
      </c>
      <c r="L347" s="15">
        <f t="shared" si="144"/>
        <v>0</v>
      </c>
      <c r="M347" s="99">
        <v>0</v>
      </c>
      <c r="N347" s="98">
        <v>0</v>
      </c>
      <c r="O347" s="98">
        <v>0</v>
      </c>
      <c r="P347" s="98">
        <v>0</v>
      </c>
      <c r="Q347" s="98">
        <v>0</v>
      </c>
      <c r="R347" s="15">
        <f t="shared" si="145"/>
        <v>0</v>
      </c>
      <c r="S347" s="16">
        <v>0</v>
      </c>
      <c r="T347" s="17">
        <v>0</v>
      </c>
      <c r="U347" s="17">
        <v>0</v>
      </c>
      <c r="V347" s="17">
        <v>0</v>
      </c>
      <c r="W347" s="17">
        <v>0</v>
      </c>
      <c r="X347" s="15">
        <f t="shared" si="146"/>
        <v>0</v>
      </c>
      <c r="Y347" s="18">
        <f>S347*('Labour cost esc'!J$12-1)</f>
        <v>0</v>
      </c>
      <c r="Z347" s="19">
        <f>T347*('Labour cost esc'!K$12-1)</f>
        <v>0</v>
      </c>
      <c r="AA347" s="19">
        <f>U347*('Labour cost esc'!L$12-1)</f>
        <v>0</v>
      </c>
      <c r="AB347" s="19">
        <f>V347*('Labour cost esc'!M$12-1)</f>
        <v>0</v>
      </c>
      <c r="AC347" s="19">
        <f>W347*('Labour cost esc'!N$12-1)</f>
        <v>0</v>
      </c>
      <c r="AD347" s="15">
        <f t="shared" si="147"/>
        <v>0</v>
      </c>
      <c r="AE347" s="18">
        <f t="shared" si="148"/>
        <v>0</v>
      </c>
      <c r="AF347" s="19">
        <f t="shared" si="149"/>
        <v>0</v>
      </c>
      <c r="AG347" s="19">
        <f t="shared" si="150"/>
        <v>0</v>
      </c>
      <c r="AH347" s="19">
        <f t="shared" si="151"/>
        <v>0</v>
      </c>
      <c r="AI347" s="19">
        <f t="shared" si="152"/>
        <v>0</v>
      </c>
      <c r="AJ347" s="20">
        <f t="shared" si="153"/>
        <v>0</v>
      </c>
      <c r="AK347" s="98">
        <f t="shared" si="159"/>
        <v>0</v>
      </c>
      <c r="AL347" s="98">
        <f t="shared" si="160"/>
        <v>0</v>
      </c>
      <c r="AM347" s="98">
        <f t="shared" si="161"/>
        <v>0</v>
      </c>
      <c r="AN347" s="98">
        <f t="shared" si="162"/>
        <v>0</v>
      </c>
      <c r="AO347" s="98">
        <f t="shared" si="163"/>
        <v>0</v>
      </c>
      <c r="AP347" s="15">
        <f t="shared" si="154"/>
        <v>0</v>
      </c>
      <c r="AQ347" s="99">
        <v>0</v>
      </c>
      <c r="AR347" s="98">
        <v>0</v>
      </c>
      <c r="AS347" s="98">
        <v>0</v>
      </c>
      <c r="AT347" s="98">
        <v>0</v>
      </c>
      <c r="AU347" s="98">
        <v>0</v>
      </c>
      <c r="AV347" s="15">
        <f t="shared" si="155"/>
        <v>0</v>
      </c>
      <c r="AW347" s="16">
        <v>0</v>
      </c>
      <c r="AX347" s="17">
        <v>0</v>
      </c>
      <c r="AY347" s="17">
        <v>0</v>
      </c>
      <c r="AZ347" s="17">
        <v>0</v>
      </c>
      <c r="BA347" s="17">
        <v>0</v>
      </c>
      <c r="BB347" s="15">
        <f t="shared" si="156"/>
        <v>0</v>
      </c>
      <c r="BC347" s="16">
        <v>0</v>
      </c>
      <c r="BD347" s="17">
        <v>0</v>
      </c>
      <c r="BE347" s="17">
        <v>0</v>
      </c>
      <c r="BF347" s="17">
        <v>0</v>
      </c>
      <c r="BG347" s="17">
        <v>0</v>
      </c>
      <c r="BH347" s="15">
        <f t="shared" si="157"/>
        <v>0</v>
      </c>
      <c r="BI347" s="16">
        <v>0</v>
      </c>
      <c r="BJ347" s="17">
        <v>0</v>
      </c>
      <c r="BK347" s="17">
        <v>492.04240536194561</v>
      </c>
      <c r="BL347" s="17">
        <v>0</v>
      </c>
      <c r="BM347" s="17">
        <v>0</v>
      </c>
      <c r="BN347" s="15">
        <f t="shared" si="158"/>
        <v>492.04240536194561</v>
      </c>
    </row>
    <row r="348" spans="1:66" x14ac:dyDescent="0.2">
      <c r="A348" s="14" t="s">
        <v>828</v>
      </c>
      <c r="B348" s="14" t="s">
        <v>1068</v>
      </c>
      <c r="C348" s="67" t="s">
        <v>829</v>
      </c>
      <c r="D348" s="14" t="s">
        <v>173</v>
      </c>
      <c r="E348" s="14" t="s">
        <v>79</v>
      </c>
      <c r="F348" s="14" t="s">
        <v>48</v>
      </c>
      <c r="G348" s="98">
        <f t="shared" si="139"/>
        <v>0</v>
      </c>
      <c r="H348" s="98">
        <f t="shared" si="140"/>
        <v>0</v>
      </c>
      <c r="I348" s="98">
        <f t="shared" si="141"/>
        <v>0</v>
      </c>
      <c r="J348" s="98">
        <f t="shared" si="142"/>
        <v>0</v>
      </c>
      <c r="K348" s="98">
        <f t="shared" si="143"/>
        <v>0</v>
      </c>
      <c r="L348" s="15">
        <f t="shared" si="144"/>
        <v>0</v>
      </c>
      <c r="M348" s="99">
        <v>0</v>
      </c>
      <c r="N348" s="98">
        <v>0</v>
      </c>
      <c r="O348" s="98">
        <v>0</v>
      </c>
      <c r="P348" s="98">
        <v>0</v>
      </c>
      <c r="Q348" s="98">
        <v>0</v>
      </c>
      <c r="R348" s="15">
        <f t="shared" si="145"/>
        <v>0</v>
      </c>
      <c r="S348" s="16">
        <v>0</v>
      </c>
      <c r="T348" s="17">
        <v>0</v>
      </c>
      <c r="U348" s="17">
        <v>0</v>
      </c>
      <c r="V348" s="17">
        <v>0</v>
      </c>
      <c r="W348" s="17">
        <v>0</v>
      </c>
      <c r="X348" s="15">
        <f t="shared" si="146"/>
        <v>0</v>
      </c>
      <c r="Y348" s="18">
        <f>S348*('Labour cost esc'!J$12-1)</f>
        <v>0</v>
      </c>
      <c r="Z348" s="19">
        <f>T348*('Labour cost esc'!K$12-1)</f>
        <v>0</v>
      </c>
      <c r="AA348" s="19">
        <f>U348*('Labour cost esc'!L$12-1)</f>
        <v>0</v>
      </c>
      <c r="AB348" s="19">
        <f>V348*('Labour cost esc'!M$12-1)</f>
        <v>0</v>
      </c>
      <c r="AC348" s="19">
        <f>W348*('Labour cost esc'!N$12-1)</f>
        <v>0</v>
      </c>
      <c r="AD348" s="15">
        <f t="shared" si="147"/>
        <v>0</v>
      </c>
      <c r="AE348" s="18">
        <f t="shared" si="148"/>
        <v>0</v>
      </c>
      <c r="AF348" s="19">
        <f t="shared" si="149"/>
        <v>0</v>
      </c>
      <c r="AG348" s="19">
        <f t="shared" si="150"/>
        <v>0</v>
      </c>
      <c r="AH348" s="19">
        <f t="shared" si="151"/>
        <v>0</v>
      </c>
      <c r="AI348" s="19">
        <f t="shared" si="152"/>
        <v>0</v>
      </c>
      <c r="AJ348" s="20">
        <f t="shared" si="153"/>
        <v>0</v>
      </c>
      <c r="AK348" s="98">
        <f t="shared" si="159"/>
        <v>0</v>
      </c>
      <c r="AL348" s="98">
        <f t="shared" si="160"/>
        <v>0</v>
      </c>
      <c r="AM348" s="98">
        <f t="shared" si="161"/>
        <v>0</v>
      </c>
      <c r="AN348" s="98">
        <f t="shared" si="162"/>
        <v>0</v>
      </c>
      <c r="AO348" s="98">
        <f t="shared" si="163"/>
        <v>0</v>
      </c>
      <c r="AP348" s="15">
        <f t="shared" si="154"/>
        <v>0</v>
      </c>
      <c r="AQ348" s="99">
        <v>0</v>
      </c>
      <c r="AR348" s="98">
        <v>0</v>
      </c>
      <c r="AS348" s="98">
        <v>0</v>
      </c>
      <c r="AT348" s="98">
        <v>0</v>
      </c>
      <c r="AU348" s="98">
        <v>0</v>
      </c>
      <c r="AV348" s="15">
        <f t="shared" si="155"/>
        <v>0</v>
      </c>
      <c r="AW348" s="16">
        <v>10832.512629602967</v>
      </c>
      <c r="AX348" s="17">
        <v>2820.6105135671555</v>
      </c>
      <c r="AY348" s="17">
        <v>14530.134167640002</v>
      </c>
      <c r="AZ348" s="17">
        <v>-99.54365</v>
      </c>
      <c r="BA348" s="17">
        <v>0</v>
      </c>
      <c r="BB348" s="15">
        <f t="shared" si="156"/>
        <v>28083.713660810125</v>
      </c>
      <c r="BC348" s="16">
        <v>11461.80772674587</v>
      </c>
      <c r="BD348" s="17">
        <v>0</v>
      </c>
      <c r="BE348" s="17">
        <v>0</v>
      </c>
      <c r="BF348" s="17">
        <v>0</v>
      </c>
      <c r="BG348" s="17">
        <v>0</v>
      </c>
      <c r="BH348" s="15">
        <f t="shared" si="157"/>
        <v>11461.80772674587</v>
      </c>
      <c r="BI348" s="16">
        <v>0</v>
      </c>
      <c r="BJ348" s="17">
        <v>0</v>
      </c>
      <c r="BK348" s="17">
        <v>0</v>
      </c>
      <c r="BL348" s="17">
        <v>0</v>
      </c>
      <c r="BM348" s="17">
        <v>3574.3668941979522</v>
      </c>
      <c r="BN348" s="15">
        <f t="shared" si="158"/>
        <v>3574.3668941979522</v>
      </c>
    </row>
    <row r="349" spans="1:66" x14ac:dyDescent="0.2">
      <c r="A349" s="14" t="s">
        <v>830</v>
      </c>
      <c r="B349" s="14" t="s">
        <v>1068</v>
      </c>
      <c r="C349" s="67" t="s">
        <v>831</v>
      </c>
      <c r="D349" s="14" t="s">
        <v>173</v>
      </c>
      <c r="E349" s="14" t="s">
        <v>79</v>
      </c>
      <c r="F349" s="14" t="s">
        <v>48</v>
      </c>
      <c r="G349" s="98">
        <f t="shared" si="139"/>
        <v>0</v>
      </c>
      <c r="H349" s="98">
        <f t="shared" si="140"/>
        <v>0</v>
      </c>
      <c r="I349" s="98">
        <f t="shared" si="141"/>
        <v>0</v>
      </c>
      <c r="J349" s="98">
        <f t="shared" si="142"/>
        <v>0</v>
      </c>
      <c r="K349" s="98">
        <f t="shared" si="143"/>
        <v>0</v>
      </c>
      <c r="L349" s="15">
        <f t="shared" si="144"/>
        <v>0</v>
      </c>
      <c r="M349" s="99">
        <v>0</v>
      </c>
      <c r="N349" s="98">
        <v>0</v>
      </c>
      <c r="O349" s="98">
        <v>0</v>
      </c>
      <c r="P349" s="98">
        <v>0</v>
      </c>
      <c r="Q349" s="98">
        <v>0</v>
      </c>
      <c r="R349" s="15">
        <f t="shared" si="145"/>
        <v>0</v>
      </c>
      <c r="S349" s="16">
        <v>0</v>
      </c>
      <c r="T349" s="17">
        <v>0</v>
      </c>
      <c r="U349" s="17">
        <v>0</v>
      </c>
      <c r="V349" s="17">
        <v>0</v>
      </c>
      <c r="W349" s="17">
        <v>0</v>
      </c>
      <c r="X349" s="15">
        <f t="shared" si="146"/>
        <v>0</v>
      </c>
      <c r="Y349" s="18">
        <f>S349*('Labour cost esc'!J$12-1)</f>
        <v>0</v>
      </c>
      <c r="Z349" s="19">
        <f>T349*('Labour cost esc'!K$12-1)</f>
        <v>0</v>
      </c>
      <c r="AA349" s="19">
        <f>U349*('Labour cost esc'!L$12-1)</f>
        <v>0</v>
      </c>
      <c r="AB349" s="19">
        <f>V349*('Labour cost esc'!M$12-1)</f>
        <v>0</v>
      </c>
      <c r="AC349" s="19">
        <f>W349*('Labour cost esc'!N$12-1)</f>
        <v>0</v>
      </c>
      <c r="AD349" s="15">
        <f t="shared" si="147"/>
        <v>0</v>
      </c>
      <c r="AE349" s="18">
        <f t="shared" si="148"/>
        <v>0</v>
      </c>
      <c r="AF349" s="19">
        <f t="shared" si="149"/>
        <v>0</v>
      </c>
      <c r="AG349" s="19">
        <f t="shared" si="150"/>
        <v>0</v>
      </c>
      <c r="AH349" s="19">
        <f t="shared" si="151"/>
        <v>0</v>
      </c>
      <c r="AI349" s="19">
        <f t="shared" si="152"/>
        <v>0</v>
      </c>
      <c r="AJ349" s="20">
        <f t="shared" si="153"/>
        <v>0</v>
      </c>
      <c r="AK349" s="98">
        <f t="shared" si="159"/>
        <v>0</v>
      </c>
      <c r="AL349" s="98">
        <f t="shared" si="160"/>
        <v>0</v>
      </c>
      <c r="AM349" s="98">
        <f t="shared" si="161"/>
        <v>0</v>
      </c>
      <c r="AN349" s="98">
        <f t="shared" si="162"/>
        <v>0</v>
      </c>
      <c r="AO349" s="98">
        <f t="shared" si="163"/>
        <v>0</v>
      </c>
      <c r="AP349" s="15">
        <f t="shared" si="154"/>
        <v>0</v>
      </c>
      <c r="AQ349" s="99">
        <v>0</v>
      </c>
      <c r="AR349" s="98">
        <v>0</v>
      </c>
      <c r="AS349" s="98">
        <v>0</v>
      </c>
      <c r="AT349" s="98">
        <v>0</v>
      </c>
      <c r="AU349" s="98">
        <v>0</v>
      </c>
      <c r="AV349" s="15">
        <f t="shared" si="155"/>
        <v>0</v>
      </c>
      <c r="AW349" s="16">
        <v>0</v>
      </c>
      <c r="AX349" s="17">
        <v>0</v>
      </c>
      <c r="AY349" s="17">
        <v>0</v>
      </c>
      <c r="AZ349" s="17">
        <v>0</v>
      </c>
      <c r="BA349" s="17">
        <v>0</v>
      </c>
      <c r="BB349" s="15">
        <f t="shared" si="156"/>
        <v>0</v>
      </c>
      <c r="BC349" s="16">
        <v>0</v>
      </c>
      <c r="BD349" s="17">
        <v>0</v>
      </c>
      <c r="BE349" s="17">
        <v>0</v>
      </c>
      <c r="BF349" s="17">
        <v>0</v>
      </c>
      <c r="BG349" s="17">
        <v>0</v>
      </c>
      <c r="BH349" s="15">
        <f t="shared" si="157"/>
        <v>0</v>
      </c>
      <c r="BI349" s="16">
        <v>0</v>
      </c>
      <c r="BJ349" s="17">
        <v>0</v>
      </c>
      <c r="BK349" s="17">
        <v>0</v>
      </c>
      <c r="BL349" s="17">
        <v>2403.4182444061962</v>
      </c>
      <c r="BM349" s="17">
        <v>0</v>
      </c>
      <c r="BN349" s="15">
        <f t="shared" si="158"/>
        <v>2403.4182444061962</v>
      </c>
    </row>
    <row r="350" spans="1:66" x14ac:dyDescent="0.2">
      <c r="A350" s="14" t="s">
        <v>832</v>
      </c>
      <c r="B350" s="14" t="s">
        <v>1068</v>
      </c>
      <c r="C350" s="67" t="s">
        <v>833</v>
      </c>
      <c r="D350" s="14" t="s">
        <v>173</v>
      </c>
      <c r="E350" s="14" t="s">
        <v>79</v>
      </c>
      <c r="F350" s="14" t="s">
        <v>40</v>
      </c>
      <c r="G350" s="98">
        <f t="shared" si="139"/>
        <v>0</v>
      </c>
      <c r="H350" s="98">
        <f t="shared" si="140"/>
        <v>0</v>
      </c>
      <c r="I350" s="98">
        <f t="shared" si="141"/>
        <v>0</v>
      </c>
      <c r="J350" s="98">
        <f t="shared" si="142"/>
        <v>0</v>
      </c>
      <c r="K350" s="98">
        <f t="shared" si="143"/>
        <v>0</v>
      </c>
      <c r="L350" s="15">
        <f t="shared" si="144"/>
        <v>0</v>
      </c>
      <c r="M350" s="99">
        <v>0</v>
      </c>
      <c r="N350" s="98">
        <v>0</v>
      </c>
      <c r="O350" s="98">
        <v>0</v>
      </c>
      <c r="P350" s="98">
        <v>0</v>
      </c>
      <c r="Q350" s="98">
        <v>0</v>
      </c>
      <c r="R350" s="15">
        <f t="shared" si="145"/>
        <v>0</v>
      </c>
      <c r="S350" s="16">
        <v>0</v>
      </c>
      <c r="T350" s="17">
        <v>0</v>
      </c>
      <c r="U350" s="17">
        <v>0</v>
      </c>
      <c r="V350" s="17">
        <v>0</v>
      </c>
      <c r="W350" s="17">
        <v>0</v>
      </c>
      <c r="X350" s="15">
        <f t="shared" si="146"/>
        <v>0</v>
      </c>
      <c r="Y350" s="18">
        <f>S350*('Labour cost esc'!J$12-1)</f>
        <v>0</v>
      </c>
      <c r="Z350" s="19">
        <f>T350*('Labour cost esc'!K$12-1)</f>
        <v>0</v>
      </c>
      <c r="AA350" s="19">
        <f>U350*('Labour cost esc'!L$12-1)</f>
        <v>0</v>
      </c>
      <c r="AB350" s="19">
        <f>V350*('Labour cost esc'!M$12-1)</f>
        <v>0</v>
      </c>
      <c r="AC350" s="19">
        <f>W350*('Labour cost esc'!N$12-1)</f>
        <v>0</v>
      </c>
      <c r="AD350" s="15">
        <f t="shared" si="147"/>
        <v>0</v>
      </c>
      <c r="AE350" s="18">
        <f t="shared" si="148"/>
        <v>0</v>
      </c>
      <c r="AF350" s="19">
        <f t="shared" si="149"/>
        <v>0</v>
      </c>
      <c r="AG350" s="19">
        <f t="shared" si="150"/>
        <v>0</v>
      </c>
      <c r="AH350" s="19">
        <f t="shared" si="151"/>
        <v>0</v>
      </c>
      <c r="AI350" s="19">
        <f t="shared" si="152"/>
        <v>0</v>
      </c>
      <c r="AJ350" s="20">
        <f t="shared" si="153"/>
        <v>0</v>
      </c>
      <c r="AK350" s="98">
        <f t="shared" si="159"/>
        <v>0</v>
      </c>
      <c r="AL350" s="98">
        <f t="shared" si="160"/>
        <v>0</v>
      </c>
      <c r="AM350" s="98">
        <f t="shared" si="161"/>
        <v>0</v>
      </c>
      <c r="AN350" s="98">
        <f t="shared" si="162"/>
        <v>0</v>
      </c>
      <c r="AO350" s="98">
        <f t="shared" si="163"/>
        <v>0</v>
      </c>
      <c r="AP350" s="15">
        <f t="shared" si="154"/>
        <v>0</v>
      </c>
      <c r="AQ350" s="99">
        <v>0</v>
      </c>
      <c r="AR350" s="98">
        <v>0</v>
      </c>
      <c r="AS350" s="98">
        <v>0</v>
      </c>
      <c r="AT350" s="98">
        <v>0</v>
      </c>
      <c r="AU350" s="98">
        <v>0</v>
      </c>
      <c r="AV350" s="15">
        <f t="shared" si="155"/>
        <v>0</v>
      </c>
      <c r="AW350" s="16">
        <v>0</v>
      </c>
      <c r="AX350" s="17">
        <v>0</v>
      </c>
      <c r="AY350" s="17">
        <v>110.53671534000001</v>
      </c>
      <c r="AZ350" s="17">
        <v>0</v>
      </c>
      <c r="BA350" s="17">
        <v>0</v>
      </c>
      <c r="BB350" s="15">
        <f t="shared" si="156"/>
        <v>110.53671534000001</v>
      </c>
      <c r="BC350" s="16">
        <v>0</v>
      </c>
      <c r="BD350" s="17">
        <v>0</v>
      </c>
      <c r="BE350" s="17">
        <v>0</v>
      </c>
      <c r="BF350" s="17">
        <v>0</v>
      </c>
      <c r="BG350" s="17">
        <v>0</v>
      </c>
      <c r="BH350" s="15">
        <f t="shared" si="157"/>
        <v>0</v>
      </c>
      <c r="BI350" s="16">
        <v>0</v>
      </c>
      <c r="BJ350" s="17">
        <v>0</v>
      </c>
      <c r="BK350" s="17">
        <v>0</v>
      </c>
      <c r="BL350" s="17">
        <v>0</v>
      </c>
      <c r="BM350" s="17">
        <v>0</v>
      </c>
      <c r="BN350" s="15">
        <f t="shared" si="158"/>
        <v>0</v>
      </c>
    </row>
    <row r="351" spans="1:66" x14ac:dyDescent="0.2">
      <c r="A351" s="14" t="s">
        <v>834</v>
      </c>
      <c r="B351" s="14" t="s">
        <v>1068</v>
      </c>
      <c r="C351" s="67" t="s">
        <v>172</v>
      </c>
      <c r="D351" s="14" t="s">
        <v>173</v>
      </c>
      <c r="E351" s="14" t="s">
        <v>79</v>
      </c>
      <c r="F351" s="14" t="s">
        <v>152</v>
      </c>
      <c r="G351" s="98">
        <f t="shared" si="139"/>
        <v>0</v>
      </c>
      <c r="H351" s="98">
        <f t="shared" si="140"/>
        <v>0</v>
      </c>
      <c r="I351" s="98">
        <f t="shared" si="141"/>
        <v>0</v>
      </c>
      <c r="J351" s="98">
        <f t="shared" si="142"/>
        <v>0</v>
      </c>
      <c r="K351" s="98">
        <f t="shared" si="143"/>
        <v>0</v>
      </c>
      <c r="L351" s="15">
        <f t="shared" si="144"/>
        <v>0</v>
      </c>
      <c r="M351" s="99">
        <v>0</v>
      </c>
      <c r="N351" s="98">
        <v>0</v>
      </c>
      <c r="O351" s="98">
        <v>0</v>
      </c>
      <c r="P351" s="98">
        <v>0</v>
      </c>
      <c r="Q351" s="98">
        <v>0</v>
      </c>
      <c r="R351" s="15">
        <f t="shared" si="145"/>
        <v>0</v>
      </c>
      <c r="S351" s="16">
        <v>160</v>
      </c>
      <c r="T351" s="17">
        <v>160</v>
      </c>
      <c r="U351" s="17">
        <v>160</v>
      </c>
      <c r="V351" s="17">
        <v>160</v>
      </c>
      <c r="W351" s="17">
        <v>160</v>
      </c>
      <c r="X351" s="15">
        <f t="shared" si="146"/>
        <v>800</v>
      </c>
      <c r="Y351" s="18">
        <f>S351*('Labour cost esc'!J$12-1)</f>
        <v>0.8156531961705582</v>
      </c>
      <c r="Z351" s="19">
        <f>T351*('Labour cost esc'!K$12-1)</f>
        <v>1.225037745719888</v>
      </c>
      <c r="AA351" s="19">
        <f>U351*('Labour cost esc'!L$12-1)</f>
        <v>1.6354644556937714</v>
      </c>
      <c r="AB351" s="19">
        <f>V351*('Labour cost esc'!M$12-1)</f>
        <v>2.0469359790950037</v>
      </c>
      <c r="AC351" s="19">
        <f>W351*('Labour cost esc'!N$12-1)</f>
        <v>2.4594549756800177</v>
      </c>
      <c r="AD351" s="15">
        <f t="shared" si="147"/>
        <v>8.182546352359239</v>
      </c>
      <c r="AE351" s="18">
        <f t="shared" si="148"/>
        <v>160.81565319617056</v>
      </c>
      <c r="AF351" s="19">
        <f t="shared" si="149"/>
        <v>161.22503774571987</v>
      </c>
      <c r="AG351" s="19">
        <f t="shared" si="150"/>
        <v>161.63546445569378</v>
      </c>
      <c r="AH351" s="19">
        <f t="shared" si="151"/>
        <v>162.046935979095</v>
      </c>
      <c r="AI351" s="19">
        <f t="shared" si="152"/>
        <v>162.45945497568002</v>
      </c>
      <c r="AJ351" s="20">
        <f t="shared" si="153"/>
        <v>808.18254635235928</v>
      </c>
      <c r="AK351" s="98">
        <f t="shared" si="159"/>
        <v>0</v>
      </c>
      <c r="AL351" s="98">
        <f t="shared" si="160"/>
        <v>0</v>
      </c>
      <c r="AM351" s="98">
        <f t="shared" si="161"/>
        <v>0</v>
      </c>
      <c r="AN351" s="98">
        <f t="shared" si="162"/>
        <v>0</v>
      </c>
      <c r="AO351" s="98">
        <f t="shared" si="163"/>
        <v>0</v>
      </c>
      <c r="AP351" s="15">
        <f t="shared" si="154"/>
        <v>0</v>
      </c>
      <c r="AQ351" s="99">
        <v>0</v>
      </c>
      <c r="AR351" s="98">
        <v>0</v>
      </c>
      <c r="AS351" s="98">
        <v>0</v>
      </c>
      <c r="AT351" s="98">
        <v>0</v>
      </c>
      <c r="AU351" s="98">
        <v>0</v>
      </c>
      <c r="AV351" s="15">
        <f t="shared" si="155"/>
        <v>0</v>
      </c>
      <c r="AW351" s="16">
        <v>218.38729921686729</v>
      </c>
      <c r="AX351" s="17">
        <v>0</v>
      </c>
      <c r="AY351" s="17">
        <v>290.21863842000005</v>
      </c>
      <c r="AZ351" s="17">
        <v>140.92501000000001</v>
      </c>
      <c r="BA351" s="17">
        <v>140</v>
      </c>
      <c r="BB351" s="15">
        <f t="shared" si="156"/>
        <v>789.53094763686738</v>
      </c>
      <c r="BC351" s="16">
        <v>236.36345893754995</v>
      </c>
      <c r="BD351" s="17">
        <v>85.343167072614449</v>
      </c>
      <c r="BE351" s="17">
        <v>176.90121924599001</v>
      </c>
      <c r="BF351" s="17">
        <v>85.45804876539539</v>
      </c>
      <c r="BG351" s="17">
        <v>177.13934857982051</v>
      </c>
      <c r="BH351" s="15">
        <f t="shared" si="157"/>
        <v>761.20524260137029</v>
      </c>
      <c r="BI351" s="16">
        <v>0</v>
      </c>
      <c r="BJ351" s="17">
        <v>0</v>
      </c>
      <c r="BK351" s="17">
        <v>0</v>
      </c>
      <c r="BL351" s="17">
        <v>0</v>
      </c>
      <c r="BM351" s="17">
        <v>0</v>
      </c>
      <c r="BN351" s="15">
        <f t="shared" si="158"/>
        <v>0</v>
      </c>
    </row>
    <row r="352" spans="1:66" x14ac:dyDescent="0.2">
      <c r="A352" s="14" t="s">
        <v>835</v>
      </c>
      <c r="B352" s="14" t="s">
        <v>1068</v>
      </c>
      <c r="C352" s="67" t="s">
        <v>836</v>
      </c>
      <c r="D352" s="14" t="s">
        <v>173</v>
      </c>
      <c r="E352" s="14" t="s">
        <v>79</v>
      </c>
      <c r="F352" s="14" t="s">
        <v>152</v>
      </c>
      <c r="G352" s="98">
        <f t="shared" si="139"/>
        <v>0</v>
      </c>
      <c r="H352" s="98">
        <f t="shared" si="140"/>
        <v>0</v>
      </c>
      <c r="I352" s="98">
        <f t="shared" si="141"/>
        <v>0</v>
      </c>
      <c r="J352" s="98">
        <f t="shared" si="142"/>
        <v>0</v>
      </c>
      <c r="K352" s="98">
        <f t="shared" si="143"/>
        <v>0</v>
      </c>
      <c r="L352" s="15">
        <f t="shared" si="144"/>
        <v>0</v>
      </c>
      <c r="M352" s="99">
        <v>0</v>
      </c>
      <c r="N352" s="98">
        <v>0</v>
      </c>
      <c r="O352" s="98">
        <v>0</v>
      </c>
      <c r="P352" s="98">
        <v>0</v>
      </c>
      <c r="Q352" s="98">
        <v>0</v>
      </c>
      <c r="R352" s="15">
        <f t="shared" si="145"/>
        <v>0</v>
      </c>
      <c r="S352" s="16">
        <v>0</v>
      </c>
      <c r="T352" s="17">
        <v>0</v>
      </c>
      <c r="U352" s="17">
        <v>0</v>
      </c>
      <c r="V352" s="17">
        <v>0</v>
      </c>
      <c r="W352" s="17">
        <v>0</v>
      </c>
      <c r="X352" s="15">
        <f t="shared" si="146"/>
        <v>0</v>
      </c>
      <c r="Y352" s="18">
        <f>S352*('Labour cost esc'!J$12-1)</f>
        <v>0</v>
      </c>
      <c r="Z352" s="19">
        <f>T352*('Labour cost esc'!K$12-1)</f>
        <v>0</v>
      </c>
      <c r="AA352" s="19">
        <f>U352*('Labour cost esc'!L$12-1)</f>
        <v>0</v>
      </c>
      <c r="AB352" s="19">
        <f>V352*('Labour cost esc'!M$12-1)</f>
        <v>0</v>
      </c>
      <c r="AC352" s="19">
        <f>W352*('Labour cost esc'!N$12-1)</f>
        <v>0</v>
      </c>
      <c r="AD352" s="15">
        <f t="shared" si="147"/>
        <v>0</v>
      </c>
      <c r="AE352" s="18">
        <f t="shared" si="148"/>
        <v>0</v>
      </c>
      <c r="AF352" s="19">
        <f t="shared" si="149"/>
        <v>0</v>
      </c>
      <c r="AG352" s="19">
        <f t="shared" si="150"/>
        <v>0</v>
      </c>
      <c r="AH352" s="19">
        <f t="shared" si="151"/>
        <v>0</v>
      </c>
      <c r="AI352" s="19">
        <f t="shared" si="152"/>
        <v>0</v>
      </c>
      <c r="AJ352" s="20">
        <f t="shared" si="153"/>
        <v>0</v>
      </c>
      <c r="AK352" s="98">
        <f t="shared" si="159"/>
        <v>0</v>
      </c>
      <c r="AL352" s="98">
        <f t="shared" si="160"/>
        <v>0</v>
      </c>
      <c r="AM352" s="98">
        <f t="shared" si="161"/>
        <v>0</v>
      </c>
      <c r="AN352" s="98">
        <f t="shared" si="162"/>
        <v>0</v>
      </c>
      <c r="AO352" s="98">
        <f t="shared" si="163"/>
        <v>0</v>
      </c>
      <c r="AP352" s="15">
        <f t="shared" si="154"/>
        <v>0</v>
      </c>
      <c r="AQ352" s="99">
        <v>0</v>
      </c>
      <c r="AR352" s="98">
        <v>0</v>
      </c>
      <c r="AS352" s="98">
        <v>0</v>
      </c>
      <c r="AT352" s="98">
        <v>0</v>
      </c>
      <c r="AU352" s="98">
        <v>0</v>
      </c>
      <c r="AV352" s="15">
        <f t="shared" si="155"/>
        <v>0</v>
      </c>
      <c r="AW352" s="16">
        <v>0</v>
      </c>
      <c r="AX352" s="17">
        <v>109.10066305045871</v>
      </c>
      <c r="AY352" s="17">
        <v>0</v>
      </c>
      <c r="AZ352" s="17">
        <v>0</v>
      </c>
      <c r="BA352" s="17">
        <v>0</v>
      </c>
      <c r="BB352" s="15">
        <f t="shared" si="156"/>
        <v>109.10066305045871</v>
      </c>
      <c r="BC352" s="16">
        <v>28.022471935895094</v>
      </c>
      <c r="BD352" s="17">
        <v>123.13799820477229</v>
      </c>
      <c r="BE352" s="17">
        <v>0</v>
      </c>
      <c r="BF352" s="17">
        <v>0</v>
      </c>
      <c r="BG352" s="17">
        <v>0</v>
      </c>
      <c r="BH352" s="15">
        <f t="shared" si="157"/>
        <v>151.16047014066737</v>
      </c>
      <c r="BI352" s="16">
        <v>0</v>
      </c>
      <c r="BJ352" s="17">
        <v>0</v>
      </c>
      <c r="BK352" s="17">
        <v>0</v>
      </c>
      <c r="BL352" s="17">
        <v>0</v>
      </c>
      <c r="BM352" s="17">
        <v>0</v>
      </c>
      <c r="BN352" s="15">
        <f t="shared" si="158"/>
        <v>0</v>
      </c>
    </row>
    <row r="353" spans="1:66" x14ac:dyDescent="0.2">
      <c r="A353" s="14" t="s">
        <v>837</v>
      </c>
      <c r="B353" s="14" t="s">
        <v>1068</v>
      </c>
      <c r="C353" s="67" t="s">
        <v>838</v>
      </c>
      <c r="D353" s="14" t="s">
        <v>173</v>
      </c>
      <c r="E353" s="14" t="s">
        <v>79</v>
      </c>
      <c r="F353" s="14" t="s">
        <v>152</v>
      </c>
      <c r="G353" s="98">
        <f t="shared" si="139"/>
        <v>0</v>
      </c>
      <c r="H353" s="98">
        <f t="shared" si="140"/>
        <v>0</v>
      </c>
      <c r="I353" s="98">
        <f t="shared" si="141"/>
        <v>0</v>
      </c>
      <c r="J353" s="98">
        <f t="shared" si="142"/>
        <v>0</v>
      </c>
      <c r="K353" s="98">
        <f t="shared" si="143"/>
        <v>0</v>
      </c>
      <c r="L353" s="15">
        <f t="shared" si="144"/>
        <v>0</v>
      </c>
      <c r="M353" s="99">
        <v>0</v>
      </c>
      <c r="N353" s="98">
        <v>0</v>
      </c>
      <c r="O353" s="98">
        <v>0</v>
      </c>
      <c r="P353" s="98">
        <v>0</v>
      </c>
      <c r="Q353" s="98">
        <v>0</v>
      </c>
      <c r="R353" s="15">
        <f t="shared" si="145"/>
        <v>0</v>
      </c>
      <c r="S353" s="16">
        <v>0</v>
      </c>
      <c r="T353" s="17">
        <v>0</v>
      </c>
      <c r="U353" s="17">
        <v>0</v>
      </c>
      <c r="V353" s="17">
        <v>0</v>
      </c>
      <c r="W353" s="17">
        <v>0</v>
      </c>
      <c r="X353" s="15">
        <f t="shared" si="146"/>
        <v>0</v>
      </c>
      <c r="Y353" s="18">
        <f>S353*('Labour cost esc'!J$12-1)</f>
        <v>0</v>
      </c>
      <c r="Z353" s="19">
        <f>T353*('Labour cost esc'!K$12-1)</f>
        <v>0</v>
      </c>
      <c r="AA353" s="19">
        <f>U353*('Labour cost esc'!L$12-1)</f>
        <v>0</v>
      </c>
      <c r="AB353" s="19">
        <f>V353*('Labour cost esc'!M$12-1)</f>
        <v>0</v>
      </c>
      <c r="AC353" s="19">
        <f>W353*('Labour cost esc'!N$12-1)</f>
        <v>0</v>
      </c>
      <c r="AD353" s="15">
        <f t="shared" si="147"/>
        <v>0</v>
      </c>
      <c r="AE353" s="18">
        <f t="shared" si="148"/>
        <v>0</v>
      </c>
      <c r="AF353" s="19">
        <f t="shared" si="149"/>
        <v>0</v>
      </c>
      <c r="AG353" s="19">
        <f t="shared" si="150"/>
        <v>0</v>
      </c>
      <c r="AH353" s="19">
        <f t="shared" si="151"/>
        <v>0</v>
      </c>
      <c r="AI353" s="19">
        <f t="shared" si="152"/>
        <v>0</v>
      </c>
      <c r="AJ353" s="20">
        <f t="shared" si="153"/>
        <v>0</v>
      </c>
      <c r="AK353" s="98">
        <f t="shared" si="159"/>
        <v>0</v>
      </c>
      <c r="AL353" s="98">
        <f t="shared" si="160"/>
        <v>0</v>
      </c>
      <c r="AM353" s="98">
        <f t="shared" si="161"/>
        <v>0</v>
      </c>
      <c r="AN353" s="98">
        <f t="shared" si="162"/>
        <v>0</v>
      </c>
      <c r="AO353" s="98">
        <f t="shared" si="163"/>
        <v>0</v>
      </c>
      <c r="AP353" s="15">
        <f t="shared" si="154"/>
        <v>0</v>
      </c>
      <c r="AQ353" s="99">
        <v>0</v>
      </c>
      <c r="AR353" s="98">
        <v>0</v>
      </c>
      <c r="AS353" s="98">
        <v>0</v>
      </c>
      <c r="AT353" s="98">
        <v>0</v>
      </c>
      <c r="AU353" s="98">
        <v>0</v>
      </c>
      <c r="AV353" s="15">
        <f t="shared" si="155"/>
        <v>0</v>
      </c>
      <c r="AW353" s="16">
        <v>-1.6359306325096509E-16</v>
      </c>
      <c r="AX353" s="17">
        <v>0</v>
      </c>
      <c r="AY353" s="17">
        <v>0</v>
      </c>
      <c r="AZ353" s="17">
        <v>0</v>
      </c>
      <c r="BA353" s="17">
        <v>0</v>
      </c>
      <c r="BB353" s="15">
        <f t="shared" si="156"/>
        <v>-1.6359306325096509E-16</v>
      </c>
      <c r="BC353" s="16">
        <v>114.52662443365818</v>
      </c>
      <c r="BD353" s="17">
        <v>0</v>
      </c>
      <c r="BE353" s="17">
        <v>0</v>
      </c>
      <c r="BF353" s="17">
        <v>0</v>
      </c>
      <c r="BG353" s="17">
        <v>0</v>
      </c>
      <c r="BH353" s="15">
        <f t="shared" si="157"/>
        <v>114.52662443365818</v>
      </c>
      <c r="BI353" s="16">
        <v>0</v>
      </c>
      <c r="BJ353" s="17">
        <v>0</v>
      </c>
      <c r="BK353" s="17">
        <v>0</v>
      </c>
      <c r="BL353" s="17">
        <v>0</v>
      </c>
      <c r="BM353" s="17">
        <v>0</v>
      </c>
      <c r="BN353" s="15">
        <f t="shared" si="158"/>
        <v>0</v>
      </c>
    </row>
    <row r="354" spans="1:66" x14ac:dyDescent="0.2">
      <c r="A354" s="14" t="s">
        <v>839</v>
      </c>
      <c r="B354" s="14" t="s">
        <v>1068</v>
      </c>
      <c r="C354" s="67" t="s">
        <v>840</v>
      </c>
      <c r="D354" s="14" t="s">
        <v>173</v>
      </c>
      <c r="E354" s="14" t="s">
        <v>79</v>
      </c>
      <c r="F354" s="14" t="s">
        <v>48</v>
      </c>
      <c r="G354" s="98">
        <f t="shared" si="139"/>
        <v>0</v>
      </c>
      <c r="H354" s="98">
        <f t="shared" si="140"/>
        <v>0</v>
      </c>
      <c r="I354" s="98">
        <f t="shared" si="141"/>
        <v>0</v>
      </c>
      <c r="J354" s="98">
        <f t="shared" si="142"/>
        <v>0</v>
      </c>
      <c r="K354" s="98">
        <f t="shared" si="143"/>
        <v>0</v>
      </c>
      <c r="L354" s="15">
        <f t="shared" si="144"/>
        <v>0</v>
      </c>
      <c r="M354" s="99">
        <v>0</v>
      </c>
      <c r="N354" s="98">
        <v>0</v>
      </c>
      <c r="O354" s="98">
        <v>0</v>
      </c>
      <c r="P354" s="98">
        <v>0</v>
      </c>
      <c r="Q354" s="98">
        <v>0</v>
      </c>
      <c r="R354" s="15">
        <f t="shared" si="145"/>
        <v>0</v>
      </c>
      <c r="S354" s="16">
        <v>0</v>
      </c>
      <c r="T354" s="17">
        <v>0</v>
      </c>
      <c r="U354" s="17">
        <v>0</v>
      </c>
      <c r="V354" s="17">
        <v>0</v>
      </c>
      <c r="W354" s="17">
        <v>0</v>
      </c>
      <c r="X354" s="15">
        <f t="shared" si="146"/>
        <v>0</v>
      </c>
      <c r="Y354" s="18">
        <f>S354*('Labour cost esc'!J$12-1)</f>
        <v>0</v>
      </c>
      <c r="Z354" s="19">
        <f>T354*('Labour cost esc'!K$12-1)</f>
        <v>0</v>
      </c>
      <c r="AA354" s="19">
        <f>U354*('Labour cost esc'!L$12-1)</f>
        <v>0</v>
      </c>
      <c r="AB354" s="19">
        <f>V354*('Labour cost esc'!M$12-1)</f>
        <v>0</v>
      </c>
      <c r="AC354" s="19">
        <f>W354*('Labour cost esc'!N$12-1)</f>
        <v>0</v>
      </c>
      <c r="AD354" s="15">
        <f t="shared" si="147"/>
        <v>0</v>
      </c>
      <c r="AE354" s="18">
        <f t="shared" si="148"/>
        <v>0</v>
      </c>
      <c r="AF354" s="19">
        <f t="shared" si="149"/>
        <v>0</v>
      </c>
      <c r="AG354" s="19">
        <f t="shared" si="150"/>
        <v>0</v>
      </c>
      <c r="AH354" s="19">
        <f t="shared" si="151"/>
        <v>0</v>
      </c>
      <c r="AI354" s="19">
        <f t="shared" si="152"/>
        <v>0</v>
      </c>
      <c r="AJ354" s="20">
        <f t="shared" si="153"/>
        <v>0</v>
      </c>
      <c r="AK354" s="98">
        <f t="shared" si="159"/>
        <v>0</v>
      </c>
      <c r="AL354" s="98">
        <f t="shared" si="160"/>
        <v>0</v>
      </c>
      <c r="AM354" s="98">
        <f t="shared" si="161"/>
        <v>0</v>
      </c>
      <c r="AN354" s="98">
        <f t="shared" si="162"/>
        <v>0</v>
      </c>
      <c r="AO354" s="98">
        <f t="shared" si="163"/>
        <v>0</v>
      </c>
      <c r="AP354" s="15">
        <f t="shared" si="154"/>
        <v>0</v>
      </c>
      <c r="AQ354" s="99">
        <v>0</v>
      </c>
      <c r="AR354" s="98">
        <v>0</v>
      </c>
      <c r="AS354" s="98">
        <v>0</v>
      </c>
      <c r="AT354" s="98">
        <v>0</v>
      </c>
      <c r="AU354" s="98">
        <v>0</v>
      </c>
      <c r="AV354" s="15">
        <f t="shared" si="155"/>
        <v>0</v>
      </c>
      <c r="AW354" s="16">
        <v>308.58722702161583</v>
      </c>
      <c r="AX354" s="17">
        <v>117.1561235044954</v>
      </c>
      <c r="AY354" s="17">
        <v>0</v>
      </c>
      <c r="AZ354" s="17">
        <v>0</v>
      </c>
      <c r="BA354" s="17">
        <v>0</v>
      </c>
      <c r="BB354" s="15">
        <f t="shared" si="156"/>
        <v>425.74335052611121</v>
      </c>
      <c r="BC354" s="16">
        <v>734.45680575636004</v>
      </c>
      <c r="BD354" s="17">
        <v>304.79702525933732</v>
      </c>
      <c r="BE354" s="17">
        <v>183.00126128895516</v>
      </c>
      <c r="BF354" s="17">
        <v>1995.5064801353863</v>
      </c>
      <c r="BG354" s="17">
        <v>183.24760197912468</v>
      </c>
      <c r="BH354" s="15">
        <f t="shared" si="157"/>
        <v>3401.0091744191636</v>
      </c>
      <c r="BI354" s="16">
        <v>-69.143956952727279</v>
      </c>
      <c r="BJ354" s="17">
        <v>59.176372271186452</v>
      </c>
      <c r="BK354" s="17">
        <v>127.40691950629272</v>
      </c>
      <c r="BL354" s="17">
        <v>580.05197877764203</v>
      </c>
      <c r="BM354" s="17">
        <v>66.021511345802011</v>
      </c>
      <c r="BN354" s="15">
        <f t="shared" si="158"/>
        <v>763.51282494819588</v>
      </c>
    </row>
    <row r="355" spans="1:66" x14ac:dyDescent="0.2">
      <c r="A355" s="14" t="s">
        <v>841</v>
      </c>
      <c r="B355" s="14" t="s">
        <v>1068</v>
      </c>
      <c r="C355" s="67" t="s">
        <v>842</v>
      </c>
      <c r="D355" s="14" t="s">
        <v>173</v>
      </c>
      <c r="E355" s="14" t="s">
        <v>79</v>
      </c>
      <c r="F355" s="14" t="s">
        <v>152</v>
      </c>
      <c r="G355" s="98">
        <f t="shared" si="139"/>
        <v>0</v>
      </c>
      <c r="H355" s="98">
        <f t="shared" si="140"/>
        <v>0</v>
      </c>
      <c r="I355" s="98">
        <f t="shared" si="141"/>
        <v>0</v>
      </c>
      <c r="J355" s="98">
        <f t="shared" si="142"/>
        <v>0</v>
      </c>
      <c r="K355" s="98">
        <f t="shared" si="143"/>
        <v>0</v>
      </c>
      <c r="L355" s="15">
        <f t="shared" si="144"/>
        <v>0</v>
      </c>
      <c r="M355" s="99">
        <v>0</v>
      </c>
      <c r="N355" s="98">
        <v>0</v>
      </c>
      <c r="O355" s="98">
        <v>0</v>
      </c>
      <c r="P355" s="98">
        <v>0</v>
      </c>
      <c r="Q355" s="98">
        <v>0</v>
      </c>
      <c r="R355" s="15">
        <f t="shared" si="145"/>
        <v>0</v>
      </c>
      <c r="S355" s="16">
        <v>0</v>
      </c>
      <c r="T355" s="17">
        <v>0</v>
      </c>
      <c r="U355" s="17">
        <v>0</v>
      </c>
      <c r="V355" s="17">
        <v>0</v>
      </c>
      <c r="W355" s="17">
        <v>0</v>
      </c>
      <c r="X355" s="15">
        <f t="shared" si="146"/>
        <v>0</v>
      </c>
      <c r="Y355" s="18">
        <f>S355*('Labour cost esc'!J$12-1)</f>
        <v>0</v>
      </c>
      <c r="Z355" s="19">
        <f>T355*('Labour cost esc'!K$12-1)</f>
        <v>0</v>
      </c>
      <c r="AA355" s="19">
        <f>U355*('Labour cost esc'!L$12-1)</f>
        <v>0</v>
      </c>
      <c r="AB355" s="19">
        <f>V355*('Labour cost esc'!M$12-1)</f>
        <v>0</v>
      </c>
      <c r="AC355" s="19">
        <f>W355*('Labour cost esc'!N$12-1)</f>
        <v>0</v>
      </c>
      <c r="AD355" s="15">
        <f t="shared" si="147"/>
        <v>0</v>
      </c>
      <c r="AE355" s="18">
        <f t="shared" si="148"/>
        <v>0</v>
      </c>
      <c r="AF355" s="19">
        <f t="shared" si="149"/>
        <v>0</v>
      </c>
      <c r="AG355" s="19">
        <f t="shared" si="150"/>
        <v>0</v>
      </c>
      <c r="AH355" s="19">
        <f t="shared" si="151"/>
        <v>0</v>
      </c>
      <c r="AI355" s="19">
        <f t="shared" si="152"/>
        <v>0</v>
      </c>
      <c r="AJ355" s="20">
        <f t="shared" si="153"/>
        <v>0</v>
      </c>
      <c r="AK355" s="98">
        <f t="shared" si="159"/>
        <v>0</v>
      </c>
      <c r="AL355" s="98">
        <f t="shared" si="160"/>
        <v>0</v>
      </c>
      <c r="AM355" s="98">
        <f t="shared" si="161"/>
        <v>0</v>
      </c>
      <c r="AN355" s="98">
        <f t="shared" si="162"/>
        <v>0</v>
      </c>
      <c r="AO355" s="98">
        <f t="shared" si="163"/>
        <v>0</v>
      </c>
      <c r="AP355" s="15">
        <f t="shared" si="154"/>
        <v>0</v>
      </c>
      <c r="AQ355" s="99">
        <v>0</v>
      </c>
      <c r="AR355" s="98">
        <v>0</v>
      </c>
      <c r="AS355" s="98">
        <v>0</v>
      </c>
      <c r="AT355" s="98">
        <v>0</v>
      </c>
      <c r="AU355" s="98">
        <v>0</v>
      </c>
      <c r="AV355" s="15">
        <f t="shared" si="155"/>
        <v>0</v>
      </c>
      <c r="AW355" s="16">
        <v>0</v>
      </c>
      <c r="AX355" s="17">
        <v>127.06091999834861</v>
      </c>
      <c r="AY355" s="17">
        <v>-32.608803960000003</v>
      </c>
      <c r="AZ355" s="17">
        <v>-48.771999999999998</v>
      </c>
      <c r="BA355" s="17">
        <v>20</v>
      </c>
      <c r="BB355" s="15">
        <f t="shared" si="156"/>
        <v>65.680116038348615</v>
      </c>
      <c r="BC355" s="16">
        <v>102.34294098326903</v>
      </c>
      <c r="BD355" s="17">
        <v>182.87821515560236</v>
      </c>
      <c r="BE355" s="17">
        <v>24.400168171860685</v>
      </c>
      <c r="BF355" s="17">
        <v>36.624878042312311</v>
      </c>
      <c r="BG355" s="17">
        <v>24.433013597216618</v>
      </c>
      <c r="BH355" s="15">
        <f t="shared" si="157"/>
        <v>370.67921595026104</v>
      </c>
      <c r="BI355" s="16">
        <v>0</v>
      </c>
      <c r="BJ355" s="17">
        <v>0</v>
      </c>
      <c r="BK355" s="17">
        <v>0</v>
      </c>
      <c r="BL355" s="17">
        <v>0</v>
      </c>
      <c r="BM355" s="17">
        <v>0</v>
      </c>
      <c r="BN355" s="15">
        <f t="shared" si="158"/>
        <v>0</v>
      </c>
    </row>
    <row r="356" spans="1:66" x14ac:dyDescent="0.2">
      <c r="A356" s="14" t="s">
        <v>843</v>
      </c>
      <c r="B356" s="14" t="s">
        <v>1068</v>
      </c>
      <c r="C356" s="67" t="s">
        <v>174</v>
      </c>
      <c r="D356" s="14" t="s">
        <v>173</v>
      </c>
      <c r="E356" s="14" t="s">
        <v>79</v>
      </c>
      <c r="F356" s="14" t="s">
        <v>152</v>
      </c>
      <c r="G356" s="98">
        <f t="shared" si="139"/>
        <v>0</v>
      </c>
      <c r="H356" s="98">
        <f t="shared" si="140"/>
        <v>0</v>
      </c>
      <c r="I356" s="98">
        <f t="shared" si="141"/>
        <v>0</v>
      </c>
      <c r="J356" s="98">
        <f t="shared" si="142"/>
        <v>0</v>
      </c>
      <c r="K356" s="98">
        <f t="shared" si="143"/>
        <v>0</v>
      </c>
      <c r="L356" s="15">
        <f t="shared" si="144"/>
        <v>0</v>
      </c>
      <c r="M356" s="99">
        <v>0</v>
      </c>
      <c r="N356" s="98">
        <v>0</v>
      </c>
      <c r="O356" s="98">
        <v>0</v>
      </c>
      <c r="P356" s="98">
        <v>0</v>
      </c>
      <c r="Q356" s="98">
        <v>0</v>
      </c>
      <c r="R356" s="15">
        <f t="shared" si="145"/>
        <v>0</v>
      </c>
      <c r="S356" s="16">
        <v>456.8</v>
      </c>
      <c r="T356" s="17">
        <v>456.8</v>
      </c>
      <c r="U356" s="17">
        <v>456.8</v>
      </c>
      <c r="V356" s="17">
        <v>356.8</v>
      </c>
      <c r="W356" s="17">
        <v>356.8</v>
      </c>
      <c r="X356" s="15">
        <f t="shared" si="146"/>
        <v>2084</v>
      </c>
      <c r="Y356" s="18">
        <f>S356*('Labour cost esc'!J$12-1)</f>
        <v>2.3286898750669436</v>
      </c>
      <c r="Z356" s="19">
        <f>T356*('Labour cost esc'!K$12-1)</f>
        <v>3.4974827640302801</v>
      </c>
      <c r="AA356" s="19">
        <f>U356*('Labour cost esc'!L$12-1)</f>
        <v>4.6692510210057172</v>
      </c>
      <c r="AB356" s="19">
        <f>V356*('Labour cost esc'!M$12-1)</f>
        <v>4.5646672333818588</v>
      </c>
      <c r="AC356" s="19">
        <f>W356*('Labour cost esc'!N$12-1)</f>
        <v>5.4845845957664396</v>
      </c>
      <c r="AD356" s="15">
        <f t="shared" si="147"/>
        <v>20.544675489251237</v>
      </c>
      <c r="AE356" s="18">
        <f t="shared" si="148"/>
        <v>459.12868987506698</v>
      </c>
      <c r="AF356" s="19">
        <f t="shared" si="149"/>
        <v>460.29748276403029</v>
      </c>
      <c r="AG356" s="19">
        <f t="shared" si="150"/>
        <v>461.46925102100573</v>
      </c>
      <c r="AH356" s="19">
        <f t="shared" si="151"/>
        <v>361.36466723338185</v>
      </c>
      <c r="AI356" s="19">
        <f t="shared" si="152"/>
        <v>362.28458459576643</v>
      </c>
      <c r="AJ356" s="20">
        <f t="shared" si="153"/>
        <v>2104.5446754892514</v>
      </c>
      <c r="AK356" s="98">
        <f t="shared" si="159"/>
        <v>0</v>
      </c>
      <c r="AL356" s="98">
        <f t="shared" si="160"/>
        <v>0</v>
      </c>
      <c r="AM356" s="98">
        <f t="shared" si="161"/>
        <v>0</v>
      </c>
      <c r="AN356" s="98">
        <f t="shared" si="162"/>
        <v>0</v>
      </c>
      <c r="AO356" s="98">
        <f t="shared" si="163"/>
        <v>0</v>
      </c>
      <c r="AP356" s="15">
        <f t="shared" si="154"/>
        <v>0</v>
      </c>
      <c r="AQ356" s="99">
        <v>0</v>
      </c>
      <c r="AR356" s="98">
        <v>0</v>
      </c>
      <c r="AS356" s="98">
        <v>0</v>
      </c>
      <c r="AT356" s="98">
        <v>0</v>
      </c>
      <c r="AU356" s="98">
        <v>0</v>
      </c>
      <c r="AV356" s="15">
        <f t="shared" si="155"/>
        <v>0</v>
      </c>
      <c r="AW356" s="16">
        <v>0</v>
      </c>
      <c r="AX356" s="17">
        <v>0</v>
      </c>
      <c r="AY356" s="17">
        <v>0</v>
      </c>
      <c r="AZ356" s="17">
        <v>0</v>
      </c>
      <c r="BA356" s="17">
        <v>0</v>
      </c>
      <c r="BB356" s="15">
        <f t="shared" si="156"/>
        <v>0</v>
      </c>
      <c r="BC356" s="16">
        <v>0</v>
      </c>
      <c r="BD356" s="17">
        <v>0</v>
      </c>
      <c r="BE356" s="17">
        <v>0</v>
      </c>
      <c r="BF356" s="17">
        <v>0</v>
      </c>
      <c r="BG356" s="17">
        <v>0</v>
      </c>
      <c r="BH356" s="15">
        <f t="shared" si="157"/>
        <v>0</v>
      </c>
      <c r="BI356" s="16">
        <v>0</v>
      </c>
      <c r="BJ356" s="17">
        <v>0</v>
      </c>
      <c r="BK356" s="17">
        <v>0</v>
      </c>
      <c r="BL356" s="17">
        <v>0</v>
      </c>
      <c r="BM356" s="17">
        <v>0</v>
      </c>
      <c r="BN356" s="15">
        <f t="shared" si="158"/>
        <v>0</v>
      </c>
    </row>
    <row r="357" spans="1:66" x14ac:dyDescent="0.2">
      <c r="A357" s="14" t="s">
        <v>844</v>
      </c>
      <c r="B357" s="14" t="s">
        <v>1068</v>
      </c>
      <c r="C357" s="67" t="s">
        <v>175</v>
      </c>
      <c r="D357" s="14" t="s">
        <v>173</v>
      </c>
      <c r="E357" s="14" t="s">
        <v>79</v>
      </c>
      <c r="F357" s="14" t="s">
        <v>152</v>
      </c>
      <c r="G357" s="98">
        <f t="shared" si="139"/>
        <v>0</v>
      </c>
      <c r="H357" s="98">
        <f t="shared" si="140"/>
        <v>0</v>
      </c>
      <c r="I357" s="98">
        <f t="shared" si="141"/>
        <v>0</v>
      </c>
      <c r="J357" s="98">
        <f t="shared" si="142"/>
        <v>0</v>
      </c>
      <c r="K357" s="98">
        <f t="shared" si="143"/>
        <v>0</v>
      </c>
      <c r="L357" s="15">
        <f t="shared" si="144"/>
        <v>0</v>
      </c>
      <c r="M357" s="99">
        <v>0</v>
      </c>
      <c r="N357" s="98">
        <v>0</v>
      </c>
      <c r="O357" s="98">
        <v>0</v>
      </c>
      <c r="P357" s="98">
        <v>0</v>
      </c>
      <c r="Q357" s="98">
        <v>0</v>
      </c>
      <c r="R357" s="15">
        <f t="shared" si="145"/>
        <v>0</v>
      </c>
      <c r="S357" s="16">
        <v>345</v>
      </c>
      <c r="T357" s="17"/>
      <c r="U357" s="17">
        <v>0</v>
      </c>
      <c r="V357" s="17">
        <v>0</v>
      </c>
      <c r="W357" s="17">
        <v>0</v>
      </c>
      <c r="X357" s="15">
        <f t="shared" si="146"/>
        <v>345</v>
      </c>
      <c r="Y357" s="18">
        <f>S357*('Labour cost esc'!J$12-1)</f>
        <v>1.7587522042427661</v>
      </c>
      <c r="Z357" s="19">
        <f>T357*('Labour cost esc'!K$12-1)</f>
        <v>0</v>
      </c>
      <c r="AA357" s="19">
        <f>U357*('Labour cost esc'!L$12-1)</f>
        <v>0</v>
      </c>
      <c r="AB357" s="19">
        <f>V357*('Labour cost esc'!M$12-1)</f>
        <v>0</v>
      </c>
      <c r="AC357" s="19">
        <f>W357*('Labour cost esc'!N$12-1)</f>
        <v>0</v>
      </c>
      <c r="AD357" s="15">
        <f t="shared" si="147"/>
        <v>1.7587522042427661</v>
      </c>
      <c r="AE357" s="18">
        <f t="shared" si="148"/>
        <v>346.75875220424274</v>
      </c>
      <c r="AF357" s="19">
        <f t="shared" si="149"/>
        <v>0</v>
      </c>
      <c r="AG357" s="19">
        <f t="shared" si="150"/>
        <v>0</v>
      </c>
      <c r="AH357" s="19">
        <f t="shared" si="151"/>
        <v>0</v>
      </c>
      <c r="AI357" s="19">
        <f t="shared" si="152"/>
        <v>0</v>
      </c>
      <c r="AJ357" s="20">
        <f t="shared" si="153"/>
        <v>346.75875220424274</v>
      </c>
      <c r="AK357" s="98">
        <f t="shared" si="159"/>
        <v>0</v>
      </c>
      <c r="AL357" s="98">
        <f t="shared" si="160"/>
        <v>0</v>
      </c>
      <c r="AM357" s="98">
        <f t="shared" si="161"/>
        <v>0</v>
      </c>
      <c r="AN357" s="98">
        <f t="shared" si="162"/>
        <v>0</v>
      </c>
      <c r="AO357" s="98">
        <f t="shared" si="163"/>
        <v>0</v>
      </c>
      <c r="AP357" s="15">
        <f t="shared" si="154"/>
        <v>0</v>
      </c>
      <c r="AQ357" s="99">
        <v>0</v>
      </c>
      <c r="AR357" s="98">
        <v>0</v>
      </c>
      <c r="AS357" s="98">
        <v>0</v>
      </c>
      <c r="AT357" s="98">
        <v>0</v>
      </c>
      <c r="AU357" s="98">
        <v>0</v>
      </c>
      <c r="AV357" s="15">
        <f t="shared" si="155"/>
        <v>0</v>
      </c>
      <c r="AW357" s="16">
        <v>0</v>
      </c>
      <c r="AX357" s="17">
        <v>0</v>
      </c>
      <c r="AY357" s="17">
        <v>0</v>
      </c>
      <c r="AZ357" s="17">
        <v>0</v>
      </c>
      <c r="BA357" s="17">
        <v>0</v>
      </c>
      <c r="BB357" s="15">
        <f t="shared" si="156"/>
        <v>0</v>
      </c>
      <c r="BC357" s="16">
        <v>0</v>
      </c>
      <c r="BD357" s="17">
        <v>0</v>
      </c>
      <c r="BE357" s="17">
        <v>0</v>
      </c>
      <c r="BF357" s="17">
        <v>0</v>
      </c>
      <c r="BG357" s="17">
        <v>0</v>
      </c>
      <c r="BH357" s="15">
        <f t="shared" si="157"/>
        <v>0</v>
      </c>
      <c r="BI357" s="16">
        <v>0</v>
      </c>
      <c r="BJ357" s="17">
        <v>0</v>
      </c>
      <c r="BK357" s="17">
        <v>0</v>
      </c>
      <c r="BL357" s="17">
        <v>0</v>
      </c>
      <c r="BM357" s="17">
        <v>0</v>
      </c>
      <c r="BN357" s="15">
        <f t="shared" si="158"/>
        <v>0</v>
      </c>
    </row>
    <row r="358" spans="1:66" x14ac:dyDescent="0.2">
      <c r="A358" s="14" t="s">
        <v>845</v>
      </c>
      <c r="B358" s="14" t="s">
        <v>1068</v>
      </c>
      <c r="C358" s="67" t="s">
        <v>176</v>
      </c>
      <c r="D358" s="14" t="s">
        <v>173</v>
      </c>
      <c r="E358" s="14" t="s">
        <v>79</v>
      </c>
      <c r="F358" s="14" t="s">
        <v>48</v>
      </c>
      <c r="G358" s="98">
        <f t="shared" si="139"/>
        <v>0</v>
      </c>
      <c r="H358" s="98">
        <f t="shared" si="140"/>
        <v>0</v>
      </c>
      <c r="I358" s="98">
        <f t="shared" si="141"/>
        <v>0</v>
      </c>
      <c r="J358" s="98">
        <f t="shared" si="142"/>
        <v>0</v>
      </c>
      <c r="K358" s="98">
        <f t="shared" si="143"/>
        <v>0</v>
      </c>
      <c r="L358" s="15">
        <f t="shared" si="144"/>
        <v>0</v>
      </c>
      <c r="M358" s="99">
        <v>0</v>
      </c>
      <c r="N358" s="98">
        <v>0</v>
      </c>
      <c r="O358" s="98">
        <v>0</v>
      </c>
      <c r="P358" s="98">
        <v>0</v>
      </c>
      <c r="Q358" s="98">
        <v>0</v>
      </c>
      <c r="R358" s="15">
        <f t="shared" si="145"/>
        <v>0</v>
      </c>
      <c r="S358" s="16">
        <v>0</v>
      </c>
      <c r="T358" s="17">
        <v>0</v>
      </c>
      <c r="U358" s="17">
        <v>0</v>
      </c>
      <c r="V358" s="17">
        <v>0</v>
      </c>
      <c r="W358" s="17">
        <v>0</v>
      </c>
      <c r="X358" s="15">
        <f t="shared" si="146"/>
        <v>0</v>
      </c>
      <c r="Y358" s="18">
        <f>S358*('Labour cost esc'!J$12-1)</f>
        <v>0</v>
      </c>
      <c r="Z358" s="19">
        <f>T358*('Labour cost esc'!K$12-1)</f>
        <v>0</v>
      </c>
      <c r="AA358" s="19">
        <f>U358*('Labour cost esc'!L$12-1)</f>
        <v>0</v>
      </c>
      <c r="AB358" s="19">
        <f>V358*('Labour cost esc'!M$12-1)</f>
        <v>0</v>
      </c>
      <c r="AC358" s="19">
        <f>W358*('Labour cost esc'!N$12-1)</f>
        <v>0</v>
      </c>
      <c r="AD358" s="15">
        <f t="shared" si="147"/>
        <v>0</v>
      </c>
      <c r="AE358" s="18">
        <f t="shared" si="148"/>
        <v>0</v>
      </c>
      <c r="AF358" s="19">
        <f t="shared" si="149"/>
        <v>0</v>
      </c>
      <c r="AG358" s="19">
        <f t="shared" si="150"/>
        <v>0</v>
      </c>
      <c r="AH358" s="19">
        <f t="shared" si="151"/>
        <v>0</v>
      </c>
      <c r="AI358" s="19">
        <f t="shared" si="152"/>
        <v>0</v>
      </c>
      <c r="AJ358" s="20">
        <f t="shared" si="153"/>
        <v>0</v>
      </c>
      <c r="AK358" s="98">
        <f t="shared" si="159"/>
        <v>0</v>
      </c>
      <c r="AL358" s="98">
        <f t="shared" si="160"/>
        <v>0</v>
      </c>
      <c r="AM358" s="98">
        <f t="shared" si="161"/>
        <v>0</v>
      </c>
      <c r="AN358" s="98">
        <f t="shared" si="162"/>
        <v>0</v>
      </c>
      <c r="AO358" s="98">
        <f t="shared" si="163"/>
        <v>0</v>
      </c>
      <c r="AP358" s="15">
        <f t="shared" si="154"/>
        <v>0</v>
      </c>
      <c r="AQ358" s="99">
        <v>0</v>
      </c>
      <c r="AR358" s="98">
        <v>0</v>
      </c>
      <c r="AS358" s="98">
        <v>0</v>
      </c>
      <c r="AT358" s="98">
        <v>0</v>
      </c>
      <c r="AU358" s="98">
        <v>0</v>
      </c>
      <c r="AV358" s="15">
        <f t="shared" si="155"/>
        <v>0</v>
      </c>
      <c r="AW358" s="16">
        <v>0</v>
      </c>
      <c r="AX358" s="17">
        <v>0</v>
      </c>
      <c r="AY358" s="17">
        <v>0</v>
      </c>
      <c r="AZ358" s="17">
        <v>0</v>
      </c>
      <c r="BA358" s="17">
        <v>0</v>
      </c>
      <c r="BB358" s="15">
        <f t="shared" si="156"/>
        <v>0</v>
      </c>
      <c r="BC358" s="16">
        <v>0</v>
      </c>
      <c r="BD358" s="17">
        <v>0</v>
      </c>
      <c r="BE358" s="17">
        <v>0</v>
      </c>
      <c r="BF358" s="17">
        <v>0</v>
      </c>
      <c r="BG358" s="17">
        <v>0</v>
      </c>
      <c r="BH358" s="15">
        <f t="shared" si="157"/>
        <v>0</v>
      </c>
      <c r="BI358" s="16">
        <v>0</v>
      </c>
      <c r="BJ358" s="17">
        <v>0</v>
      </c>
      <c r="BK358" s="17">
        <v>0</v>
      </c>
      <c r="BL358" s="17">
        <v>0</v>
      </c>
      <c r="BM358" s="17">
        <v>0</v>
      </c>
      <c r="BN358" s="15">
        <f t="shared" si="158"/>
        <v>0</v>
      </c>
    </row>
    <row r="359" spans="1:66" x14ac:dyDescent="0.2">
      <c r="A359" s="14" t="s">
        <v>846</v>
      </c>
      <c r="B359" s="14" t="s">
        <v>1068</v>
      </c>
      <c r="C359" s="67" t="s">
        <v>177</v>
      </c>
      <c r="D359" s="14" t="s">
        <v>173</v>
      </c>
      <c r="E359" s="14" t="s">
        <v>79</v>
      </c>
      <c r="F359" s="14" t="s">
        <v>152</v>
      </c>
      <c r="G359" s="98">
        <f t="shared" si="139"/>
        <v>0</v>
      </c>
      <c r="H359" s="98">
        <f t="shared" si="140"/>
        <v>0</v>
      </c>
      <c r="I359" s="98">
        <f t="shared" si="141"/>
        <v>0</v>
      </c>
      <c r="J359" s="98">
        <f t="shared" si="142"/>
        <v>0</v>
      </c>
      <c r="K359" s="98">
        <f t="shared" si="143"/>
        <v>0</v>
      </c>
      <c r="L359" s="15">
        <f t="shared" si="144"/>
        <v>0</v>
      </c>
      <c r="M359" s="99">
        <v>0</v>
      </c>
      <c r="N359" s="98">
        <v>0</v>
      </c>
      <c r="O359" s="98">
        <v>0</v>
      </c>
      <c r="P359" s="98">
        <v>0</v>
      </c>
      <c r="Q359" s="98">
        <v>0</v>
      </c>
      <c r="R359" s="15">
        <f t="shared" si="145"/>
        <v>0</v>
      </c>
      <c r="S359" s="16">
        <v>126</v>
      </c>
      <c r="T359" s="17">
        <v>119</v>
      </c>
      <c r="U359" s="17">
        <v>63</v>
      </c>
      <c r="V359" s="17">
        <v>46</v>
      </c>
      <c r="W359" s="17">
        <v>0</v>
      </c>
      <c r="X359" s="15">
        <f t="shared" si="146"/>
        <v>354</v>
      </c>
      <c r="Y359" s="18">
        <f>S359*('Labour cost esc'!J$12-1)</f>
        <v>0.64232689198431459</v>
      </c>
      <c r="Z359" s="19">
        <f>T359*('Labour cost esc'!K$12-1)</f>
        <v>0.9111218233791667</v>
      </c>
      <c r="AA359" s="19">
        <f>U359*('Labour cost esc'!L$12-1)</f>
        <v>0.64396412942942249</v>
      </c>
      <c r="AB359" s="19">
        <f>V359*('Labour cost esc'!M$12-1)</f>
        <v>0.58849409398981356</v>
      </c>
      <c r="AC359" s="19">
        <f>W359*('Labour cost esc'!N$12-1)</f>
        <v>0</v>
      </c>
      <c r="AD359" s="15">
        <f t="shared" si="147"/>
        <v>2.7859069387827176</v>
      </c>
      <c r="AE359" s="18">
        <f t="shared" si="148"/>
        <v>126.64232689198431</v>
      </c>
      <c r="AF359" s="19">
        <f t="shared" si="149"/>
        <v>119.91112182337916</v>
      </c>
      <c r="AG359" s="19">
        <f t="shared" si="150"/>
        <v>63.64396412942942</v>
      </c>
      <c r="AH359" s="19">
        <f t="shared" si="151"/>
        <v>46.588494093989816</v>
      </c>
      <c r="AI359" s="19">
        <f t="shared" si="152"/>
        <v>0</v>
      </c>
      <c r="AJ359" s="20">
        <f t="shared" si="153"/>
        <v>356.78590693878272</v>
      </c>
      <c r="AK359" s="98">
        <f t="shared" si="159"/>
        <v>0</v>
      </c>
      <c r="AL359" s="98">
        <f t="shared" si="160"/>
        <v>0</v>
      </c>
      <c r="AM359" s="98">
        <f t="shared" si="161"/>
        <v>0</v>
      </c>
      <c r="AN359" s="98">
        <f t="shared" si="162"/>
        <v>0</v>
      </c>
      <c r="AO359" s="98">
        <f t="shared" si="163"/>
        <v>0</v>
      </c>
      <c r="AP359" s="15">
        <f t="shared" si="154"/>
        <v>0</v>
      </c>
      <c r="AQ359" s="99">
        <v>0</v>
      </c>
      <c r="AR359" s="98">
        <v>0</v>
      </c>
      <c r="AS359" s="98">
        <v>0</v>
      </c>
      <c r="AT359" s="98">
        <v>0</v>
      </c>
      <c r="AU359" s="98">
        <v>0</v>
      </c>
      <c r="AV359" s="15">
        <f t="shared" si="155"/>
        <v>0</v>
      </c>
      <c r="AW359" s="16">
        <v>0</v>
      </c>
      <c r="AX359" s="17">
        <v>0</v>
      </c>
      <c r="AY359" s="17">
        <v>0</v>
      </c>
      <c r="AZ359" s="17">
        <v>0</v>
      </c>
      <c r="BA359" s="17">
        <v>0</v>
      </c>
      <c r="BB359" s="15">
        <f t="shared" si="156"/>
        <v>0</v>
      </c>
      <c r="BC359" s="16">
        <v>0</v>
      </c>
      <c r="BD359" s="17">
        <v>0</v>
      </c>
      <c r="BE359" s="17">
        <v>0</v>
      </c>
      <c r="BF359" s="17">
        <v>0</v>
      </c>
      <c r="BG359" s="17">
        <v>0</v>
      </c>
      <c r="BH359" s="15">
        <f t="shared" si="157"/>
        <v>0</v>
      </c>
      <c r="BI359" s="16">
        <v>0</v>
      </c>
      <c r="BJ359" s="17">
        <v>0</v>
      </c>
      <c r="BK359" s="17">
        <v>0</v>
      </c>
      <c r="BL359" s="17">
        <v>0</v>
      </c>
      <c r="BM359" s="17">
        <v>0</v>
      </c>
      <c r="BN359" s="15">
        <f t="shared" si="158"/>
        <v>0</v>
      </c>
    </row>
    <row r="360" spans="1:66" x14ac:dyDescent="0.2">
      <c r="A360" s="14" t="s">
        <v>847</v>
      </c>
      <c r="B360" s="14" t="s">
        <v>1068</v>
      </c>
      <c r="C360" s="67" t="s">
        <v>178</v>
      </c>
      <c r="D360" s="14" t="s">
        <v>173</v>
      </c>
      <c r="E360" s="14" t="s">
        <v>79</v>
      </c>
      <c r="F360" s="14" t="s">
        <v>152</v>
      </c>
      <c r="G360" s="98">
        <f t="shared" si="139"/>
        <v>0</v>
      </c>
      <c r="H360" s="98">
        <f t="shared" si="140"/>
        <v>0</v>
      </c>
      <c r="I360" s="98">
        <f t="shared" si="141"/>
        <v>0</v>
      </c>
      <c r="J360" s="98">
        <f t="shared" si="142"/>
        <v>0</v>
      </c>
      <c r="K360" s="98">
        <f t="shared" si="143"/>
        <v>0</v>
      </c>
      <c r="L360" s="15">
        <f t="shared" si="144"/>
        <v>0</v>
      </c>
      <c r="M360" s="99">
        <v>0</v>
      </c>
      <c r="N360" s="98">
        <v>0</v>
      </c>
      <c r="O360" s="98">
        <v>0</v>
      </c>
      <c r="P360" s="98">
        <v>0</v>
      </c>
      <c r="Q360" s="98">
        <v>0</v>
      </c>
      <c r="R360" s="15">
        <f t="shared" si="145"/>
        <v>0</v>
      </c>
      <c r="S360" s="16">
        <v>385</v>
      </c>
      <c r="T360" s="17">
        <v>196</v>
      </c>
      <c r="U360" s="17">
        <v>0</v>
      </c>
      <c r="V360" s="17">
        <v>168</v>
      </c>
      <c r="W360" s="17"/>
      <c r="X360" s="15">
        <f t="shared" si="146"/>
        <v>749</v>
      </c>
      <c r="Y360" s="18">
        <f>S360*('Labour cost esc'!J$12-1)</f>
        <v>1.9626655032854057</v>
      </c>
      <c r="Z360" s="19">
        <f>T360*('Labour cost esc'!K$12-1)</f>
        <v>1.5006712385068628</v>
      </c>
      <c r="AA360" s="19">
        <f>U360*('Labour cost esc'!L$12-1)</f>
        <v>0</v>
      </c>
      <c r="AB360" s="19">
        <f>V360*('Labour cost esc'!M$12-1)</f>
        <v>2.1492827780497539</v>
      </c>
      <c r="AC360" s="19">
        <f>W360*('Labour cost esc'!N$12-1)</f>
        <v>0</v>
      </c>
      <c r="AD360" s="15">
        <f t="shared" si="147"/>
        <v>5.6126195198420223</v>
      </c>
      <c r="AE360" s="18">
        <f t="shared" si="148"/>
        <v>386.96266550328539</v>
      </c>
      <c r="AF360" s="19">
        <f t="shared" si="149"/>
        <v>197.50067123850687</v>
      </c>
      <c r="AG360" s="19">
        <f t="shared" si="150"/>
        <v>0</v>
      </c>
      <c r="AH360" s="19">
        <f t="shared" si="151"/>
        <v>170.14928277804975</v>
      </c>
      <c r="AI360" s="19">
        <f t="shared" si="152"/>
        <v>0</v>
      </c>
      <c r="AJ360" s="20">
        <f t="shared" si="153"/>
        <v>754.61261951984204</v>
      </c>
      <c r="AK360" s="98">
        <f t="shared" si="159"/>
        <v>0</v>
      </c>
      <c r="AL360" s="98">
        <f t="shared" si="160"/>
        <v>0</v>
      </c>
      <c r="AM360" s="98">
        <f t="shared" si="161"/>
        <v>0</v>
      </c>
      <c r="AN360" s="98">
        <f t="shared" si="162"/>
        <v>0</v>
      </c>
      <c r="AO360" s="98">
        <f t="shared" si="163"/>
        <v>0</v>
      </c>
      <c r="AP360" s="15">
        <f t="shared" si="154"/>
        <v>0</v>
      </c>
      <c r="AQ360" s="99">
        <v>0</v>
      </c>
      <c r="AR360" s="98">
        <v>0</v>
      </c>
      <c r="AS360" s="98">
        <v>0</v>
      </c>
      <c r="AT360" s="98">
        <v>0</v>
      </c>
      <c r="AU360" s="98">
        <v>0</v>
      </c>
      <c r="AV360" s="15">
        <f t="shared" si="155"/>
        <v>0</v>
      </c>
      <c r="AW360" s="16">
        <v>0</v>
      </c>
      <c r="AX360" s="17">
        <v>0</v>
      </c>
      <c r="AY360" s="17">
        <v>0</v>
      </c>
      <c r="AZ360" s="17">
        <v>0</v>
      </c>
      <c r="BA360" s="17">
        <v>0</v>
      </c>
      <c r="BB360" s="15">
        <f t="shared" si="156"/>
        <v>0</v>
      </c>
      <c r="BC360" s="16">
        <v>0</v>
      </c>
      <c r="BD360" s="17">
        <v>0</v>
      </c>
      <c r="BE360" s="17">
        <v>0</v>
      </c>
      <c r="BF360" s="17">
        <v>0</v>
      </c>
      <c r="BG360" s="17">
        <v>0</v>
      </c>
      <c r="BH360" s="15">
        <f t="shared" si="157"/>
        <v>0</v>
      </c>
      <c r="BI360" s="16">
        <v>0</v>
      </c>
      <c r="BJ360" s="17">
        <v>0</v>
      </c>
      <c r="BK360" s="17">
        <v>0</v>
      </c>
      <c r="BL360" s="17">
        <v>0</v>
      </c>
      <c r="BM360" s="17">
        <v>0</v>
      </c>
      <c r="BN360" s="15">
        <f t="shared" si="158"/>
        <v>0</v>
      </c>
    </row>
    <row r="361" spans="1:66" x14ac:dyDescent="0.2">
      <c r="A361" s="14" t="s">
        <v>848</v>
      </c>
      <c r="B361" s="14" t="s">
        <v>1068</v>
      </c>
      <c r="C361" s="67" t="s">
        <v>179</v>
      </c>
      <c r="D361" s="14" t="s">
        <v>173</v>
      </c>
      <c r="E361" s="14" t="s">
        <v>79</v>
      </c>
      <c r="F361" s="14" t="s">
        <v>152</v>
      </c>
      <c r="G361" s="98">
        <f t="shared" si="139"/>
        <v>0</v>
      </c>
      <c r="H361" s="98">
        <f t="shared" si="140"/>
        <v>0</v>
      </c>
      <c r="I361" s="98">
        <f t="shared" si="141"/>
        <v>0</v>
      </c>
      <c r="J361" s="98">
        <f t="shared" si="142"/>
        <v>0</v>
      </c>
      <c r="K361" s="98">
        <f t="shared" si="143"/>
        <v>0</v>
      </c>
      <c r="L361" s="15">
        <f t="shared" si="144"/>
        <v>0</v>
      </c>
      <c r="M361" s="99"/>
      <c r="N361" s="98"/>
      <c r="O361" s="98"/>
      <c r="P361" s="98"/>
      <c r="Q361" s="98"/>
      <c r="R361" s="15">
        <f t="shared" si="145"/>
        <v>0</v>
      </c>
      <c r="S361" s="16">
        <v>71</v>
      </c>
      <c r="T361" s="17">
        <v>84</v>
      </c>
      <c r="U361" s="17">
        <v>102</v>
      </c>
      <c r="V361" s="17">
        <v>96</v>
      </c>
      <c r="W361" s="17">
        <v>91</v>
      </c>
      <c r="X361" s="15">
        <f t="shared" si="146"/>
        <v>444</v>
      </c>
      <c r="Y361" s="18">
        <f>S361*('Labour cost esc'!J$12-1)</f>
        <v>0.3619461058006852</v>
      </c>
      <c r="Z361" s="19">
        <f>T361*('Labour cost esc'!K$12-1)</f>
        <v>0.6431448165029412</v>
      </c>
      <c r="AA361" s="19">
        <f>U361*('Labour cost esc'!L$12-1)</f>
        <v>1.0426085905047793</v>
      </c>
      <c r="AB361" s="19">
        <f>V361*('Labour cost esc'!M$12-1)</f>
        <v>1.2281615874570022</v>
      </c>
      <c r="AC361" s="19">
        <f>W361*('Labour cost esc'!N$12-1)</f>
        <v>1.3988150174180101</v>
      </c>
      <c r="AD361" s="15">
        <f t="shared" si="147"/>
        <v>4.6746761176834184</v>
      </c>
      <c r="AE361" s="18">
        <f t="shared" si="148"/>
        <v>71.361946105800683</v>
      </c>
      <c r="AF361" s="19">
        <f t="shared" si="149"/>
        <v>84.643144816502939</v>
      </c>
      <c r="AG361" s="19">
        <f t="shared" si="150"/>
        <v>103.04260859050478</v>
      </c>
      <c r="AH361" s="19">
        <f t="shared" si="151"/>
        <v>97.228161587457009</v>
      </c>
      <c r="AI361" s="19">
        <f t="shared" si="152"/>
        <v>92.398815017418016</v>
      </c>
      <c r="AJ361" s="20">
        <f t="shared" si="153"/>
        <v>448.67467611768348</v>
      </c>
      <c r="AK361" s="98">
        <f t="shared" si="159"/>
        <v>0</v>
      </c>
      <c r="AL361" s="98">
        <f t="shared" si="160"/>
        <v>0</v>
      </c>
      <c r="AM361" s="98">
        <f t="shared" si="161"/>
        <v>0</v>
      </c>
      <c r="AN361" s="98">
        <f t="shared" si="162"/>
        <v>0</v>
      </c>
      <c r="AO361" s="98">
        <f t="shared" si="163"/>
        <v>0</v>
      </c>
      <c r="AP361" s="15">
        <f t="shared" si="154"/>
        <v>0</v>
      </c>
      <c r="AQ361" s="99">
        <v>0</v>
      </c>
      <c r="AR361" s="98">
        <v>0</v>
      </c>
      <c r="AS361" s="98">
        <v>0</v>
      </c>
      <c r="AT361" s="98">
        <v>0</v>
      </c>
      <c r="AU361" s="98">
        <v>0</v>
      </c>
      <c r="AV361" s="15">
        <f t="shared" si="155"/>
        <v>0</v>
      </c>
      <c r="AW361" s="16"/>
      <c r="AX361" s="17"/>
      <c r="AY361" s="17"/>
      <c r="AZ361" s="17"/>
      <c r="BA361" s="17"/>
      <c r="BB361" s="15">
        <f t="shared" si="156"/>
        <v>0</v>
      </c>
      <c r="BC361" s="16"/>
      <c r="BD361" s="17"/>
      <c r="BE361" s="17"/>
      <c r="BF361" s="17"/>
      <c r="BG361" s="17"/>
      <c r="BH361" s="15">
        <f t="shared" si="157"/>
        <v>0</v>
      </c>
      <c r="BI361" s="16"/>
      <c r="BJ361" s="17"/>
      <c r="BK361" s="17"/>
      <c r="BL361" s="17"/>
      <c r="BM361" s="17"/>
      <c r="BN361" s="15">
        <f t="shared" si="158"/>
        <v>0</v>
      </c>
    </row>
    <row r="362" spans="1:66" x14ac:dyDescent="0.2">
      <c r="A362" s="14" t="s">
        <v>849</v>
      </c>
      <c r="B362" s="14" t="s">
        <v>1068</v>
      </c>
      <c r="C362" s="67" t="s">
        <v>180</v>
      </c>
      <c r="D362" s="14" t="s">
        <v>173</v>
      </c>
      <c r="E362" s="14" t="s">
        <v>79</v>
      </c>
      <c r="F362" s="14" t="s">
        <v>152</v>
      </c>
      <c r="G362" s="98">
        <f t="shared" si="139"/>
        <v>0</v>
      </c>
      <c r="H362" s="98">
        <f t="shared" si="140"/>
        <v>0</v>
      </c>
      <c r="I362" s="98">
        <f t="shared" si="141"/>
        <v>0</v>
      </c>
      <c r="J362" s="98">
        <f t="shared" si="142"/>
        <v>0</v>
      </c>
      <c r="K362" s="98">
        <f t="shared" si="143"/>
        <v>0</v>
      </c>
      <c r="L362" s="15">
        <f t="shared" si="144"/>
        <v>0</v>
      </c>
      <c r="M362" s="99"/>
      <c r="N362" s="98"/>
      <c r="O362" s="98"/>
      <c r="P362" s="98"/>
      <c r="Q362" s="98"/>
      <c r="R362" s="15">
        <f t="shared" si="145"/>
        <v>0</v>
      </c>
      <c r="S362" s="16">
        <v>118.4</v>
      </c>
      <c r="T362" s="17">
        <v>78.400000000000006</v>
      </c>
      <c r="U362" s="17">
        <v>86.4</v>
      </c>
      <c r="V362" s="17">
        <v>95.2</v>
      </c>
      <c r="W362" s="17">
        <v>104.80000000000001</v>
      </c>
      <c r="X362" s="15">
        <f t="shared" si="146"/>
        <v>483.20000000000005</v>
      </c>
      <c r="Y362" s="18">
        <f>S362*('Labour cost esc'!J$12-1)</f>
        <v>0.60358336516621314</v>
      </c>
      <c r="Z362" s="19">
        <f>T362*('Labour cost esc'!K$12-1)</f>
        <v>0.60026849540274518</v>
      </c>
      <c r="AA362" s="19">
        <f>U362*('Labour cost esc'!L$12-1)</f>
        <v>0.88315080607463659</v>
      </c>
      <c r="AB362" s="19">
        <f>V362*('Labour cost esc'!M$12-1)</f>
        <v>1.2179269075615273</v>
      </c>
      <c r="AC362" s="19">
        <f>W362*('Labour cost esc'!N$12-1)</f>
        <v>1.6109430090704118</v>
      </c>
      <c r="AD362" s="15">
        <f t="shared" si="147"/>
        <v>4.9158725832755339</v>
      </c>
      <c r="AE362" s="18">
        <f t="shared" si="148"/>
        <v>119.00358336516622</v>
      </c>
      <c r="AF362" s="19">
        <f t="shared" si="149"/>
        <v>79.00026849540275</v>
      </c>
      <c r="AG362" s="19">
        <f t="shared" si="150"/>
        <v>87.283150806074644</v>
      </c>
      <c r="AH362" s="19">
        <f t="shared" si="151"/>
        <v>96.417926907561537</v>
      </c>
      <c r="AI362" s="19">
        <f t="shared" si="152"/>
        <v>106.41094300907042</v>
      </c>
      <c r="AJ362" s="20">
        <f t="shared" si="153"/>
        <v>488.11587258327557</v>
      </c>
      <c r="AK362" s="98">
        <f t="shared" si="159"/>
        <v>0</v>
      </c>
      <c r="AL362" s="98">
        <f t="shared" si="160"/>
        <v>0</v>
      </c>
      <c r="AM362" s="98">
        <f t="shared" si="161"/>
        <v>0</v>
      </c>
      <c r="AN362" s="98">
        <f t="shared" si="162"/>
        <v>0</v>
      </c>
      <c r="AO362" s="98">
        <f t="shared" si="163"/>
        <v>0</v>
      </c>
      <c r="AP362" s="15">
        <f t="shared" si="154"/>
        <v>0</v>
      </c>
      <c r="AQ362" s="99">
        <v>0</v>
      </c>
      <c r="AR362" s="98">
        <v>0</v>
      </c>
      <c r="AS362" s="98">
        <v>0</v>
      </c>
      <c r="AT362" s="98">
        <v>0</v>
      </c>
      <c r="AU362" s="98">
        <v>0</v>
      </c>
      <c r="AV362" s="15">
        <f t="shared" si="155"/>
        <v>0</v>
      </c>
      <c r="AW362" s="16"/>
      <c r="AX362" s="17"/>
      <c r="AY362" s="17"/>
      <c r="AZ362" s="17"/>
      <c r="BA362" s="17"/>
      <c r="BB362" s="15">
        <f t="shared" si="156"/>
        <v>0</v>
      </c>
      <c r="BC362" s="16"/>
      <c r="BD362" s="17"/>
      <c r="BE362" s="17"/>
      <c r="BF362" s="17"/>
      <c r="BG362" s="17"/>
      <c r="BH362" s="15">
        <f t="shared" si="157"/>
        <v>0</v>
      </c>
      <c r="BI362" s="16"/>
      <c r="BJ362" s="17"/>
      <c r="BK362" s="17"/>
      <c r="BL362" s="17"/>
      <c r="BM362" s="17"/>
      <c r="BN362" s="15">
        <f t="shared" si="158"/>
        <v>0</v>
      </c>
    </row>
    <row r="363" spans="1:66" x14ac:dyDescent="0.2">
      <c r="A363" s="14" t="s">
        <v>850</v>
      </c>
      <c r="B363" s="14" t="s">
        <v>1068</v>
      </c>
      <c r="C363" s="67" t="s">
        <v>851</v>
      </c>
      <c r="D363" s="14" t="s">
        <v>173</v>
      </c>
      <c r="E363" s="14" t="s">
        <v>79</v>
      </c>
      <c r="F363" s="14" t="s">
        <v>48</v>
      </c>
      <c r="G363" s="98">
        <f t="shared" si="139"/>
        <v>0</v>
      </c>
      <c r="H363" s="98">
        <f t="shared" si="140"/>
        <v>0</v>
      </c>
      <c r="I363" s="98">
        <f t="shared" si="141"/>
        <v>0</v>
      </c>
      <c r="J363" s="98">
        <f t="shared" si="142"/>
        <v>0</v>
      </c>
      <c r="K363" s="98">
        <f t="shared" si="143"/>
        <v>0</v>
      </c>
      <c r="L363" s="15">
        <f t="shared" si="144"/>
        <v>0</v>
      </c>
      <c r="M363" s="99">
        <v>0</v>
      </c>
      <c r="N363" s="98">
        <v>0</v>
      </c>
      <c r="O363" s="98">
        <v>0</v>
      </c>
      <c r="P363" s="98">
        <v>0</v>
      </c>
      <c r="Q363" s="98">
        <v>0</v>
      </c>
      <c r="R363" s="15">
        <f t="shared" si="145"/>
        <v>0</v>
      </c>
      <c r="S363" s="16"/>
      <c r="T363" s="17"/>
      <c r="U363" s="17"/>
      <c r="V363" s="17"/>
      <c r="W363" s="17"/>
      <c r="X363" s="15">
        <f t="shared" si="146"/>
        <v>0</v>
      </c>
      <c r="Y363" s="18">
        <f>S363*('Labour cost esc'!J$12-1)</f>
        <v>0</v>
      </c>
      <c r="Z363" s="19">
        <f>T363*('Labour cost esc'!K$12-1)</f>
        <v>0</v>
      </c>
      <c r="AA363" s="19">
        <f>U363*('Labour cost esc'!L$12-1)</f>
        <v>0</v>
      </c>
      <c r="AB363" s="19">
        <f>V363*('Labour cost esc'!M$12-1)</f>
        <v>0</v>
      </c>
      <c r="AC363" s="19">
        <f>W363*('Labour cost esc'!N$12-1)</f>
        <v>0</v>
      </c>
      <c r="AD363" s="15">
        <f t="shared" si="147"/>
        <v>0</v>
      </c>
      <c r="AE363" s="18">
        <f t="shared" si="148"/>
        <v>0</v>
      </c>
      <c r="AF363" s="19">
        <f t="shared" si="149"/>
        <v>0</v>
      </c>
      <c r="AG363" s="19">
        <f t="shared" si="150"/>
        <v>0</v>
      </c>
      <c r="AH363" s="19">
        <f t="shared" si="151"/>
        <v>0</v>
      </c>
      <c r="AI363" s="19">
        <f t="shared" si="152"/>
        <v>0</v>
      </c>
      <c r="AJ363" s="20">
        <f t="shared" si="153"/>
        <v>0</v>
      </c>
      <c r="AK363" s="98">
        <f t="shared" si="159"/>
        <v>0</v>
      </c>
      <c r="AL363" s="98">
        <f t="shared" si="160"/>
        <v>0</v>
      </c>
      <c r="AM363" s="98">
        <f t="shared" si="161"/>
        <v>0</v>
      </c>
      <c r="AN363" s="98">
        <f t="shared" si="162"/>
        <v>0</v>
      </c>
      <c r="AO363" s="98">
        <f t="shared" si="163"/>
        <v>0</v>
      </c>
      <c r="AP363" s="15">
        <f t="shared" si="154"/>
        <v>0</v>
      </c>
      <c r="AQ363" s="99">
        <v>0</v>
      </c>
      <c r="AR363" s="98">
        <v>0</v>
      </c>
      <c r="AS363" s="98">
        <v>0</v>
      </c>
      <c r="AT363" s="98">
        <v>0</v>
      </c>
      <c r="AU363" s="98">
        <v>0</v>
      </c>
      <c r="AV363" s="15">
        <f t="shared" si="155"/>
        <v>0</v>
      </c>
      <c r="AW363" s="16">
        <v>0</v>
      </c>
      <c r="AX363" s="17">
        <v>0</v>
      </c>
      <c r="AY363" s="17">
        <v>0</v>
      </c>
      <c r="AZ363" s="17">
        <v>113.92609999999993</v>
      </c>
      <c r="BA363" s="17">
        <v>0</v>
      </c>
      <c r="BB363" s="15">
        <f t="shared" si="156"/>
        <v>113.92609999999993</v>
      </c>
      <c r="BC363" s="16">
        <v>0</v>
      </c>
      <c r="BD363" s="17">
        <v>0</v>
      </c>
      <c r="BE363" s="17">
        <v>0</v>
      </c>
      <c r="BF363" s="17">
        <v>0</v>
      </c>
      <c r="BG363" s="17">
        <v>0</v>
      </c>
      <c r="BH363" s="15">
        <f t="shared" si="157"/>
        <v>0</v>
      </c>
      <c r="BI363" s="16">
        <v>0</v>
      </c>
      <c r="BJ363" s="17">
        <v>0</v>
      </c>
      <c r="BK363" s="17">
        <v>0</v>
      </c>
      <c r="BL363" s="17">
        <v>0</v>
      </c>
      <c r="BM363" s="17">
        <v>0</v>
      </c>
      <c r="BN363" s="15">
        <f t="shared" si="158"/>
        <v>0</v>
      </c>
    </row>
    <row r="364" spans="1:66" x14ac:dyDescent="0.2">
      <c r="A364" s="14" t="s">
        <v>852</v>
      </c>
      <c r="B364" s="14" t="s">
        <v>1068</v>
      </c>
      <c r="C364" s="67" t="s">
        <v>181</v>
      </c>
      <c r="D364" s="14" t="s">
        <v>173</v>
      </c>
      <c r="E364" s="14" t="s">
        <v>79</v>
      </c>
      <c r="F364" s="14" t="s">
        <v>152</v>
      </c>
      <c r="G364" s="98">
        <f t="shared" si="139"/>
        <v>0</v>
      </c>
      <c r="H364" s="98">
        <f t="shared" si="140"/>
        <v>0</v>
      </c>
      <c r="I364" s="98">
        <f t="shared" si="141"/>
        <v>0</v>
      </c>
      <c r="J364" s="98">
        <f t="shared" si="142"/>
        <v>0</v>
      </c>
      <c r="K364" s="98">
        <f t="shared" si="143"/>
        <v>0</v>
      </c>
      <c r="L364" s="15">
        <f t="shared" si="144"/>
        <v>0</v>
      </c>
      <c r="M364" s="99">
        <v>0</v>
      </c>
      <c r="N364" s="98">
        <v>0</v>
      </c>
      <c r="O364" s="98">
        <v>0</v>
      </c>
      <c r="P364" s="98">
        <v>0</v>
      </c>
      <c r="Q364" s="98">
        <v>0</v>
      </c>
      <c r="R364" s="15">
        <f t="shared" si="145"/>
        <v>0</v>
      </c>
      <c r="S364" s="16">
        <v>106.4</v>
      </c>
      <c r="T364" s="17">
        <v>209.1</v>
      </c>
      <c r="U364" s="17">
        <v>173.9</v>
      </c>
      <c r="V364" s="17">
        <v>142.30000000000001</v>
      </c>
      <c r="W364" s="17">
        <v>142.30000000000001</v>
      </c>
      <c r="X364" s="15">
        <f t="shared" si="146"/>
        <v>774</v>
      </c>
      <c r="Y364" s="18">
        <f>S364*('Labour cost esc'!J$12-1)</f>
        <v>0.54240937545342127</v>
      </c>
      <c r="Z364" s="19">
        <f>T364*('Labour cost esc'!K$12-1)</f>
        <v>1.6009712039376787</v>
      </c>
      <c r="AA364" s="19">
        <f>U364*('Labour cost esc'!L$12-1)</f>
        <v>1.7775454302821678</v>
      </c>
      <c r="AB364" s="19">
        <f>V364*('Labour cost esc'!M$12-1)</f>
        <v>1.8204936864076191</v>
      </c>
      <c r="AC364" s="19">
        <f>W364*('Labour cost esc'!N$12-1)</f>
        <v>2.1873777689954159</v>
      </c>
      <c r="AD364" s="15">
        <f t="shared" si="147"/>
        <v>7.928797465076304</v>
      </c>
      <c r="AE364" s="18">
        <f t="shared" si="148"/>
        <v>106.94240937545342</v>
      </c>
      <c r="AF364" s="19">
        <f t="shared" si="149"/>
        <v>210.70097120393768</v>
      </c>
      <c r="AG364" s="19">
        <f t="shared" si="150"/>
        <v>175.67754543028218</v>
      </c>
      <c r="AH364" s="19">
        <f t="shared" si="151"/>
        <v>144.12049368640763</v>
      </c>
      <c r="AI364" s="19">
        <f t="shared" si="152"/>
        <v>144.48737776899543</v>
      </c>
      <c r="AJ364" s="20">
        <f t="shared" si="153"/>
        <v>781.92879746507629</v>
      </c>
      <c r="AK364" s="98">
        <f t="shared" si="159"/>
        <v>0</v>
      </c>
      <c r="AL364" s="98">
        <f t="shared" si="160"/>
        <v>0</v>
      </c>
      <c r="AM364" s="98">
        <f t="shared" si="161"/>
        <v>0</v>
      </c>
      <c r="AN364" s="98">
        <f t="shared" si="162"/>
        <v>0</v>
      </c>
      <c r="AO364" s="98">
        <f t="shared" si="163"/>
        <v>0</v>
      </c>
      <c r="AP364" s="15">
        <f t="shared" si="154"/>
        <v>0</v>
      </c>
      <c r="AQ364" s="99">
        <v>0</v>
      </c>
      <c r="AR364" s="98">
        <v>0</v>
      </c>
      <c r="AS364" s="98">
        <v>0</v>
      </c>
      <c r="AT364" s="98">
        <v>0</v>
      </c>
      <c r="AU364" s="98">
        <v>0</v>
      </c>
      <c r="AV364" s="15">
        <f t="shared" si="155"/>
        <v>0</v>
      </c>
      <c r="AW364" s="16">
        <v>0</v>
      </c>
      <c r="AX364" s="17">
        <v>0</v>
      </c>
      <c r="AY364" s="17">
        <v>307.4400381600002</v>
      </c>
      <c r="AZ364" s="17">
        <v>0</v>
      </c>
      <c r="BA364" s="17">
        <v>4862.8</v>
      </c>
      <c r="BB364" s="15">
        <f t="shared" si="156"/>
        <v>5170.24003816</v>
      </c>
      <c r="BC364" s="16">
        <v>0</v>
      </c>
      <c r="BD364" s="17">
        <v>0</v>
      </c>
      <c r="BE364" s="17">
        <v>0</v>
      </c>
      <c r="BF364" s="17">
        <v>0</v>
      </c>
      <c r="BG364" s="17">
        <v>0</v>
      </c>
      <c r="BH364" s="15">
        <f t="shared" si="157"/>
        <v>0</v>
      </c>
      <c r="BI364" s="16">
        <v>0</v>
      </c>
      <c r="BJ364" s="17">
        <v>0</v>
      </c>
      <c r="BK364" s="17">
        <v>0</v>
      </c>
      <c r="BL364" s="17">
        <v>0</v>
      </c>
      <c r="BM364" s="17">
        <v>0</v>
      </c>
      <c r="BN364" s="15">
        <f t="shared" si="158"/>
        <v>0</v>
      </c>
    </row>
    <row r="365" spans="1:66" x14ac:dyDescent="0.2">
      <c r="A365" s="14" t="s">
        <v>853</v>
      </c>
      <c r="B365" s="14" t="s">
        <v>1068</v>
      </c>
      <c r="C365" s="67" t="s">
        <v>182</v>
      </c>
      <c r="D365" s="14" t="s">
        <v>173</v>
      </c>
      <c r="E365" s="14" t="s">
        <v>79</v>
      </c>
      <c r="F365" s="14" t="s">
        <v>152</v>
      </c>
      <c r="G365" s="98">
        <f t="shared" si="139"/>
        <v>0</v>
      </c>
      <c r="H365" s="98">
        <f t="shared" si="140"/>
        <v>0</v>
      </c>
      <c r="I365" s="98">
        <f t="shared" si="141"/>
        <v>0</v>
      </c>
      <c r="J365" s="98">
        <f t="shared" si="142"/>
        <v>0</v>
      </c>
      <c r="K365" s="98">
        <f t="shared" si="143"/>
        <v>0</v>
      </c>
      <c r="L365" s="15">
        <f t="shared" si="144"/>
        <v>0</v>
      </c>
      <c r="M365" s="99"/>
      <c r="N365" s="98"/>
      <c r="O365" s="98"/>
      <c r="P365" s="98"/>
      <c r="Q365" s="98"/>
      <c r="R365" s="15">
        <f t="shared" si="145"/>
        <v>0</v>
      </c>
      <c r="S365" s="16">
        <v>64</v>
      </c>
      <c r="T365" s="17">
        <v>547.20000000000005</v>
      </c>
      <c r="U365" s="17">
        <v>123.2</v>
      </c>
      <c r="V365" s="17">
        <v>184.8</v>
      </c>
      <c r="W365" s="17">
        <v>147.20000000000002</v>
      </c>
      <c r="X365" s="15">
        <f t="shared" si="146"/>
        <v>1066.4000000000001</v>
      </c>
      <c r="Y365" s="18">
        <f>S365*('Labour cost esc'!J$12-1)</f>
        <v>0.32626127846822328</v>
      </c>
      <c r="Z365" s="19">
        <f>T365*('Labour cost esc'!K$12-1)</f>
        <v>4.1896290903620175</v>
      </c>
      <c r="AA365" s="19">
        <f>U365*('Labour cost esc'!L$12-1)</f>
        <v>1.2593076308842039</v>
      </c>
      <c r="AB365" s="19">
        <f>V365*('Labour cost esc'!M$12-1)</f>
        <v>2.3642110558547293</v>
      </c>
      <c r="AC365" s="19">
        <f>W365*('Labour cost esc'!N$12-1)</f>
        <v>2.2626985776256165</v>
      </c>
      <c r="AD365" s="15">
        <f t="shared" si="147"/>
        <v>10.402107633194792</v>
      </c>
      <c r="AE365" s="18">
        <f t="shared" si="148"/>
        <v>64.326261278468223</v>
      </c>
      <c r="AF365" s="19">
        <f t="shared" si="149"/>
        <v>551.38962909036206</v>
      </c>
      <c r="AG365" s="19">
        <f t="shared" si="150"/>
        <v>124.45930763088421</v>
      </c>
      <c r="AH365" s="19">
        <f t="shared" si="151"/>
        <v>187.16421105585474</v>
      </c>
      <c r="AI365" s="19">
        <f t="shared" si="152"/>
        <v>149.46269857762564</v>
      </c>
      <c r="AJ365" s="20">
        <f t="shared" si="153"/>
        <v>1076.802107633195</v>
      </c>
      <c r="AK365" s="98">
        <f t="shared" si="159"/>
        <v>0</v>
      </c>
      <c r="AL365" s="98">
        <f t="shared" si="160"/>
        <v>0</v>
      </c>
      <c r="AM365" s="98">
        <f t="shared" si="161"/>
        <v>0</v>
      </c>
      <c r="AN365" s="98">
        <f t="shared" si="162"/>
        <v>0</v>
      </c>
      <c r="AO365" s="98">
        <f t="shared" si="163"/>
        <v>0</v>
      </c>
      <c r="AP365" s="15">
        <f t="shared" si="154"/>
        <v>0</v>
      </c>
      <c r="AQ365" s="99">
        <v>0</v>
      </c>
      <c r="AR365" s="98">
        <v>0</v>
      </c>
      <c r="AS365" s="98">
        <v>0</v>
      </c>
      <c r="AT365" s="98">
        <v>0</v>
      </c>
      <c r="AU365" s="98">
        <v>0</v>
      </c>
      <c r="AV365" s="15">
        <f t="shared" si="155"/>
        <v>0</v>
      </c>
      <c r="AW365" s="16"/>
      <c r="AX365" s="17"/>
      <c r="AY365" s="17"/>
      <c r="AZ365" s="17"/>
      <c r="BA365" s="17"/>
      <c r="BB365" s="15">
        <f t="shared" si="156"/>
        <v>0</v>
      </c>
      <c r="BC365" s="16"/>
      <c r="BD365" s="17"/>
      <c r="BE365" s="17"/>
      <c r="BF365" s="17"/>
      <c r="BG365" s="17"/>
      <c r="BH365" s="15">
        <f t="shared" si="157"/>
        <v>0</v>
      </c>
      <c r="BI365" s="16"/>
      <c r="BJ365" s="17"/>
      <c r="BK365" s="17"/>
      <c r="BL365" s="17"/>
      <c r="BM365" s="17"/>
      <c r="BN365" s="15">
        <f t="shared" si="158"/>
        <v>0</v>
      </c>
    </row>
    <row r="366" spans="1:66" x14ac:dyDescent="0.2">
      <c r="A366" s="14" t="s">
        <v>854</v>
      </c>
      <c r="B366" s="14" t="s">
        <v>1068</v>
      </c>
      <c r="C366" s="67" t="s">
        <v>183</v>
      </c>
      <c r="D366" s="14" t="s">
        <v>173</v>
      </c>
      <c r="E366" s="14" t="s">
        <v>79</v>
      </c>
      <c r="F366" s="14" t="s">
        <v>48</v>
      </c>
      <c r="G366" s="98">
        <f t="shared" si="139"/>
        <v>0</v>
      </c>
      <c r="H366" s="98">
        <f t="shared" si="140"/>
        <v>0</v>
      </c>
      <c r="I366" s="98">
        <f t="shared" si="141"/>
        <v>0</v>
      </c>
      <c r="J366" s="98">
        <f t="shared" si="142"/>
        <v>0</v>
      </c>
      <c r="K366" s="98">
        <f t="shared" si="143"/>
        <v>0</v>
      </c>
      <c r="L366" s="15">
        <f t="shared" si="144"/>
        <v>0</v>
      </c>
      <c r="M366" s="99"/>
      <c r="N366" s="98"/>
      <c r="O366" s="98"/>
      <c r="P366" s="98"/>
      <c r="Q366" s="98"/>
      <c r="R366" s="15">
        <f t="shared" si="145"/>
        <v>0</v>
      </c>
      <c r="S366" s="16">
        <v>1600</v>
      </c>
      <c r="T366" s="17">
        <v>0</v>
      </c>
      <c r="U366" s="17">
        <v>0</v>
      </c>
      <c r="V366" s="17">
        <v>1400</v>
      </c>
      <c r="W366" s="17">
        <v>0</v>
      </c>
      <c r="X366" s="15">
        <f t="shared" si="146"/>
        <v>3000</v>
      </c>
      <c r="Y366" s="18">
        <f>S366*('Labour cost esc'!J$12-1)</f>
        <v>8.156531961705582</v>
      </c>
      <c r="Z366" s="19">
        <f>T366*('Labour cost esc'!K$12-1)</f>
        <v>0</v>
      </c>
      <c r="AA366" s="19">
        <f>U366*('Labour cost esc'!L$12-1)</f>
        <v>0</v>
      </c>
      <c r="AB366" s="19">
        <f>V366*('Labour cost esc'!M$12-1)</f>
        <v>17.910689817081284</v>
      </c>
      <c r="AC366" s="19">
        <f>W366*('Labour cost esc'!N$12-1)</f>
        <v>0</v>
      </c>
      <c r="AD366" s="15">
        <f t="shared" si="147"/>
        <v>26.067221778786866</v>
      </c>
      <c r="AE366" s="18">
        <f t="shared" si="148"/>
        <v>1608.1565319617057</v>
      </c>
      <c r="AF366" s="19">
        <f t="shared" si="149"/>
        <v>0</v>
      </c>
      <c r="AG366" s="19">
        <f t="shared" si="150"/>
        <v>0</v>
      </c>
      <c r="AH366" s="19">
        <f t="shared" si="151"/>
        <v>1417.9106898170812</v>
      </c>
      <c r="AI366" s="19">
        <f t="shared" si="152"/>
        <v>0</v>
      </c>
      <c r="AJ366" s="20">
        <f t="shared" si="153"/>
        <v>3026.0672217787869</v>
      </c>
      <c r="AK366" s="98">
        <f t="shared" si="159"/>
        <v>0</v>
      </c>
      <c r="AL366" s="98">
        <f t="shared" si="160"/>
        <v>0</v>
      </c>
      <c r="AM366" s="98">
        <f t="shared" si="161"/>
        <v>0</v>
      </c>
      <c r="AN366" s="98">
        <f t="shared" si="162"/>
        <v>0</v>
      </c>
      <c r="AO366" s="98">
        <f t="shared" si="163"/>
        <v>0</v>
      </c>
      <c r="AP366" s="15">
        <f t="shared" si="154"/>
        <v>0</v>
      </c>
      <c r="AQ366" s="99">
        <v>0</v>
      </c>
      <c r="AR366" s="98">
        <v>0</v>
      </c>
      <c r="AS366" s="98">
        <v>0</v>
      </c>
      <c r="AT366" s="98">
        <v>0</v>
      </c>
      <c r="AU366" s="98">
        <v>0</v>
      </c>
      <c r="AV366" s="15">
        <f t="shared" si="155"/>
        <v>0</v>
      </c>
      <c r="AW366" s="16">
        <v>-1.4886968755837822E-14</v>
      </c>
      <c r="AX366" s="17">
        <v>0</v>
      </c>
      <c r="AY366" s="17">
        <v>0</v>
      </c>
      <c r="AZ366" s="17">
        <v>24.817</v>
      </c>
      <c r="BA366" s="17">
        <v>0</v>
      </c>
      <c r="BB366" s="15">
        <f t="shared" si="156"/>
        <v>24.816999999999986</v>
      </c>
      <c r="BC366" s="16">
        <v>207.12261865661591</v>
      </c>
      <c r="BD366" s="17">
        <v>0</v>
      </c>
      <c r="BE366" s="17">
        <v>0</v>
      </c>
      <c r="BF366" s="17">
        <v>0</v>
      </c>
      <c r="BG366" s="17">
        <v>0</v>
      </c>
      <c r="BH366" s="15">
        <f t="shared" si="157"/>
        <v>207.12261865661591</v>
      </c>
      <c r="BI366" s="16">
        <v>302.67593242527272</v>
      </c>
      <c r="BJ366" s="17">
        <v>267.19690402371253</v>
      </c>
      <c r="BK366" s="17">
        <v>-9.3699336339702022</v>
      </c>
      <c r="BL366" s="17">
        <v>0</v>
      </c>
      <c r="BM366" s="17">
        <v>0</v>
      </c>
      <c r="BN366" s="15">
        <f t="shared" si="158"/>
        <v>560.50290281501509</v>
      </c>
    </row>
    <row r="367" spans="1:66" x14ac:dyDescent="0.2">
      <c r="A367" s="14" t="s">
        <v>855</v>
      </c>
      <c r="B367" s="14" t="s">
        <v>1068</v>
      </c>
      <c r="C367" s="67" t="s">
        <v>856</v>
      </c>
      <c r="D367" s="14" t="s">
        <v>173</v>
      </c>
      <c r="E367" s="14" t="s">
        <v>79</v>
      </c>
      <c r="F367" s="14" t="s">
        <v>629</v>
      </c>
      <c r="G367" s="98">
        <f t="shared" si="139"/>
        <v>0</v>
      </c>
      <c r="H367" s="98">
        <f t="shared" si="140"/>
        <v>0</v>
      </c>
      <c r="I367" s="98">
        <f t="shared" si="141"/>
        <v>0</v>
      </c>
      <c r="J367" s="98">
        <f t="shared" si="142"/>
        <v>0</v>
      </c>
      <c r="K367" s="98">
        <f t="shared" si="143"/>
        <v>0</v>
      </c>
      <c r="L367" s="15">
        <f t="shared" si="144"/>
        <v>0</v>
      </c>
      <c r="M367" s="99">
        <v>0</v>
      </c>
      <c r="N367" s="98">
        <v>0</v>
      </c>
      <c r="O367" s="98">
        <v>0</v>
      </c>
      <c r="P367" s="98">
        <v>0</v>
      </c>
      <c r="Q367" s="98">
        <v>0</v>
      </c>
      <c r="R367" s="15">
        <f t="shared" si="145"/>
        <v>0</v>
      </c>
      <c r="S367" s="16">
        <v>0</v>
      </c>
      <c r="T367" s="17">
        <v>0</v>
      </c>
      <c r="U367" s="17">
        <v>0</v>
      </c>
      <c r="V367" s="17">
        <v>0</v>
      </c>
      <c r="W367" s="17">
        <v>0</v>
      </c>
      <c r="X367" s="15">
        <f t="shared" si="146"/>
        <v>0</v>
      </c>
      <c r="Y367" s="18">
        <f>S367*('Labour cost esc'!J$12-1)</f>
        <v>0</v>
      </c>
      <c r="Z367" s="19">
        <f>T367*('Labour cost esc'!K$12-1)</f>
        <v>0</v>
      </c>
      <c r="AA367" s="19">
        <f>U367*('Labour cost esc'!L$12-1)</f>
        <v>0</v>
      </c>
      <c r="AB367" s="19">
        <f>V367*('Labour cost esc'!M$12-1)</f>
        <v>0</v>
      </c>
      <c r="AC367" s="19">
        <f>W367*('Labour cost esc'!N$12-1)</f>
        <v>0</v>
      </c>
      <c r="AD367" s="15">
        <f t="shared" si="147"/>
        <v>0</v>
      </c>
      <c r="AE367" s="18">
        <f t="shared" si="148"/>
        <v>0</v>
      </c>
      <c r="AF367" s="19">
        <f t="shared" si="149"/>
        <v>0</v>
      </c>
      <c r="AG367" s="19">
        <f t="shared" si="150"/>
        <v>0</v>
      </c>
      <c r="AH367" s="19">
        <f t="shared" si="151"/>
        <v>0</v>
      </c>
      <c r="AI367" s="19">
        <f t="shared" si="152"/>
        <v>0</v>
      </c>
      <c r="AJ367" s="20">
        <f t="shared" si="153"/>
        <v>0</v>
      </c>
      <c r="AK367" s="98">
        <f t="shared" si="159"/>
        <v>0</v>
      </c>
      <c r="AL367" s="98">
        <f t="shared" si="160"/>
        <v>0</v>
      </c>
      <c r="AM367" s="98">
        <f t="shared" si="161"/>
        <v>0</v>
      </c>
      <c r="AN367" s="98">
        <f t="shared" si="162"/>
        <v>0</v>
      </c>
      <c r="AO367" s="98">
        <f t="shared" si="163"/>
        <v>0</v>
      </c>
      <c r="AP367" s="15">
        <f t="shared" si="154"/>
        <v>0</v>
      </c>
      <c r="AQ367" s="99">
        <v>0</v>
      </c>
      <c r="AR367" s="98">
        <v>0</v>
      </c>
      <c r="AS367" s="98">
        <v>0</v>
      </c>
      <c r="AT367" s="98">
        <v>0</v>
      </c>
      <c r="AU367" s="98">
        <v>0</v>
      </c>
      <c r="AV367" s="15">
        <f t="shared" si="155"/>
        <v>0</v>
      </c>
      <c r="AW367" s="16">
        <v>0</v>
      </c>
      <c r="AX367" s="17">
        <v>0</v>
      </c>
      <c r="AY367" s="17">
        <v>0</v>
      </c>
      <c r="AZ367" s="17">
        <v>0</v>
      </c>
      <c r="BA367" s="17">
        <v>0</v>
      </c>
      <c r="BB367" s="15">
        <f t="shared" si="156"/>
        <v>0</v>
      </c>
      <c r="BC367" s="16">
        <v>0</v>
      </c>
      <c r="BD367" s="17">
        <v>128.01475060892167</v>
      </c>
      <c r="BE367" s="17">
        <v>128.10088290226864</v>
      </c>
      <c r="BF367" s="17">
        <v>128.18707314809311</v>
      </c>
      <c r="BG367" s="17">
        <v>128.27332138538728</v>
      </c>
      <c r="BH367" s="15">
        <f t="shared" si="157"/>
        <v>512.57602804467069</v>
      </c>
      <c r="BI367" s="16">
        <v>0</v>
      </c>
      <c r="BJ367" s="17">
        <v>0</v>
      </c>
      <c r="BK367" s="17">
        <v>65.732331510078879</v>
      </c>
      <c r="BL367" s="17">
        <v>77.126352403012035</v>
      </c>
      <c r="BM367" s="17">
        <v>0</v>
      </c>
      <c r="BN367" s="15">
        <f t="shared" si="158"/>
        <v>142.85868391309091</v>
      </c>
    </row>
    <row r="368" spans="1:66" x14ac:dyDescent="0.2">
      <c r="A368" s="14" t="s">
        <v>857</v>
      </c>
      <c r="B368" s="14" t="s">
        <v>1068</v>
      </c>
      <c r="C368" s="67" t="s">
        <v>858</v>
      </c>
      <c r="D368" s="14" t="s">
        <v>173</v>
      </c>
      <c r="E368" s="14" t="s">
        <v>79</v>
      </c>
      <c r="F368" s="14" t="s">
        <v>629</v>
      </c>
      <c r="G368" s="98">
        <f t="shared" si="139"/>
        <v>0</v>
      </c>
      <c r="H368" s="98">
        <f t="shared" si="140"/>
        <v>0</v>
      </c>
      <c r="I368" s="98">
        <f t="shared" si="141"/>
        <v>0</v>
      </c>
      <c r="J368" s="98">
        <f t="shared" si="142"/>
        <v>0</v>
      </c>
      <c r="K368" s="98">
        <f t="shared" si="143"/>
        <v>0</v>
      </c>
      <c r="L368" s="15">
        <f t="shared" si="144"/>
        <v>0</v>
      </c>
      <c r="M368" s="99">
        <v>0</v>
      </c>
      <c r="N368" s="98">
        <v>0</v>
      </c>
      <c r="O368" s="98">
        <v>0</v>
      </c>
      <c r="P368" s="98">
        <v>0</v>
      </c>
      <c r="Q368" s="98">
        <v>0</v>
      </c>
      <c r="R368" s="15">
        <f t="shared" si="145"/>
        <v>0</v>
      </c>
      <c r="S368" s="16">
        <v>0</v>
      </c>
      <c r="T368" s="17">
        <v>0</v>
      </c>
      <c r="U368" s="17">
        <v>0</v>
      </c>
      <c r="V368" s="17">
        <v>0</v>
      </c>
      <c r="W368" s="17">
        <v>0</v>
      </c>
      <c r="X368" s="15">
        <f t="shared" si="146"/>
        <v>0</v>
      </c>
      <c r="Y368" s="18">
        <f>S368*('Labour cost esc'!J$12-1)</f>
        <v>0</v>
      </c>
      <c r="Z368" s="19">
        <f>T368*('Labour cost esc'!K$12-1)</f>
        <v>0</v>
      </c>
      <c r="AA368" s="19">
        <f>U368*('Labour cost esc'!L$12-1)</f>
        <v>0</v>
      </c>
      <c r="AB368" s="19">
        <f>V368*('Labour cost esc'!M$12-1)</f>
        <v>0</v>
      </c>
      <c r="AC368" s="19">
        <f>W368*('Labour cost esc'!N$12-1)</f>
        <v>0</v>
      </c>
      <c r="AD368" s="15">
        <f t="shared" si="147"/>
        <v>0</v>
      </c>
      <c r="AE368" s="18">
        <f t="shared" si="148"/>
        <v>0</v>
      </c>
      <c r="AF368" s="19">
        <f t="shared" si="149"/>
        <v>0</v>
      </c>
      <c r="AG368" s="19">
        <f t="shared" si="150"/>
        <v>0</v>
      </c>
      <c r="AH368" s="19">
        <f t="shared" si="151"/>
        <v>0</v>
      </c>
      <c r="AI368" s="19">
        <f t="shared" si="152"/>
        <v>0</v>
      </c>
      <c r="AJ368" s="20">
        <f t="shared" si="153"/>
        <v>0</v>
      </c>
      <c r="AK368" s="98">
        <f t="shared" si="159"/>
        <v>0</v>
      </c>
      <c r="AL368" s="98">
        <f t="shared" si="160"/>
        <v>0</v>
      </c>
      <c r="AM368" s="98">
        <f t="shared" si="161"/>
        <v>0</v>
      </c>
      <c r="AN368" s="98">
        <f t="shared" si="162"/>
        <v>0</v>
      </c>
      <c r="AO368" s="98">
        <f t="shared" si="163"/>
        <v>0</v>
      </c>
      <c r="AP368" s="15">
        <f t="shared" si="154"/>
        <v>0</v>
      </c>
      <c r="AQ368" s="99">
        <v>0</v>
      </c>
      <c r="AR368" s="98">
        <v>0</v>
      </c>
      <c r="AS368" s="98">
        <v>0</v>
      </c>
      <c r="AT368" s="98">
        <v>0</v>
      </c>
      <c r="AU368" s="98">
        <v>0</v>
      </c>
      <c r="AV368" s="15">
        <f t="shared" si="155"/>
        <v>0</v>
      </c>
      <c r="AW368" s="16">
        <v>1914.1100848718379</v>
      </c>
      <c r="AX368" s="17">
        <v>347.85738891247701</v>
      </c>
      <c r="AY368" s="17">
        <v>696.79699362000088</v>
      </c>
      <c r="AZ368" s="17">
        <v>391.78967999999992</v>
      </c>
      <c r="BA368" s="17">
        <v>0</v>
      </c>
      <c r="BB368" s="15">
        <f t="shared" si="156"/>
        <v>3350.5541474043157</v>
      </c>
      <c r="BC368" s="16">
        <v>1419.3991219703385</v>
      </c>
      <c r="BD368" s="17">
        <v>0</v>
      </c>
      <c r="BE368" s="17">
        <v>0</v>
      </c>
      <c r="BF368" s="17">
        <v>0</v>
      </c>
      <c r="BG368" s="17">
        <v>0</v>
      </c>
      <c r="BH368" s="15">
        <f t="shared" si="157"/>
        <v>1419.3991219703385</v>
      </c>
      <c r="BI368" s="16">
        <v>0</v>
      </c>
      <c r="BJ368" s="17">
        <v>0</v>
      </c>
      <c r="BK368" s="17">
        <v>0</v>
      </c>
      <c r="BL368" s="17">
        <v>276.33629331650599</v>
      </c>
      <c r="BM368" s="17">
        <v>381.94900653593862</v>
      </c>
      <c r="BN368" s="15">
        <f t="shared" si="158"/>
        <v>658.28529985244461</v>
      </c>
    </row>
    <row r="369" spans="1:66" x14ac:dyDescent="0.2">
      <c r="A369" s="14" t="s">
        <v>859</v>
      </c>
      <c r="B369" s="14" t="s">
        <v>1068</v>
      </c>
      <c r="C369" s="67" t="s">
        <v>184</v>
      </c>
      <c r="D369" s="14" t="s">
        <v>173</v>
      </c>
      <c r="E369" s="14" t="s">
        <v>79</v>
      </c>
      <c r="F369" s="14" t="s">
        <v>48</v>
      </c>
      <c r="G369" s="98">
        <f t="shared" si="139"/>
        <v>0</v>
      </c>
      <c r="H369" s="98">
        <f t="shared" si="140"/>
        <v>0</v>
      </c>
      <c r="I369" s="98">
        <f t="shared" si="141"/>
        <v>0</v>
      </c>
      <c r="J369" s="98">
        <f t="shared" si="142"/>
        <v>0</v>
      </c>
      <c r="K369" s="98">
        <f t="shared" si="143"/>
        <v>0</v>
      </c>
      <c r="L369" s="15">
        <f t="shared" si="144"/>
        <v>0</v>
      </c>
      <c r="M369" s="99"/>
      <c r="N369" s="98"/>
      <c r="O369" s="98"/>
      <c r="P369" s="98"/>
      <c r="Q369" s="98"/>
      <c r="R369" s="15">
        <f t="shared" si="145"/>
        <v>0</v>
      </c>
      <c r="S369" s="16">
        <v>0</v>
      </c>
      <c r="T369" s="17">
        <v>0</v>
      </c>
      <c r="U369" s="17">
        <v>0</v>
      </c>
      <c r="V369" s="17">
        <v>3250</v>
      </c>
      <c r="W369" s="17">
        <v>0</v>
      </c>
      <c r="X369" s="15">
        <f t="shared" si="146"/>
        <v>3250</v>
      </c>
      <c r="Y369" s="18">
        <f>S369*('Labour cost esc'!J$12-1)</f>
        <v>0</v>
      </c>
      <c r="Z369" s="19">
        <f>T369*('Labour cost esc'!K$12-1)</f>
        <v>0</v>
      </c>
      <c r="AA369" s="19">
        <f>U369*('Labour cost esc'!L$12-1)</f>
        <v>0</v>
      </c>
      <c r="AB369" s="19">
        <f>V369*('Labour cost esc'!M$12-1)</f>
        <v>41.57838707536726</v>
      </c>
      <c r="AC369" s="19">
        <f>W369*('Labour cost esc'!N$12-1)</f>
        <v>0</v>
      </c>
      <c r="AD369" s="15">
        <f t="shared" si="147"/>
        <v>41.57838707536726</v>
      </c>
      <c r="AE369" s="18">
        <f t="shared" si="148"/>
        <v>0</v>
      </c>
      <c r="AF369" s="19">
        <f t="shared" si="149"/>
        <v>0</v>
      </c>
      <c r="AG369" s="19">
        <f t="shared" si="150"/>
        <v>0</v>
      </c>
      <c r="AH369" s="19">
        <f t="shared" si="151"/>
        <v>3291.5783870753671</v>
      </c>
      <c r="AI369" s="19">
        <f t="shared" si="152"/>
        <v>0</v>
      </c>
      <c r="AJ369" s="20">
        <f t="shared" si="153"/>
        <v>3291.5783870753671</v>
      </c>
      <c r="AK369" s="98">
        <f t="shared" si="159"/>
        <v>0</v>
      </c>
      <c r="AL369" s="98">
        <f t="shared" si="160"/>
        <v>0</v>
      </c>
      <c r="AM369" s="98">
        <f t="shared" si="161"/>
        <v>0</v>
      </c>
      <c r="AN369" s="98">
        <f t="shared" si="162"/>
        <v>0</v>
      </c>
      <c r="AO369" s="98">
        <f t="shared" si="163"/>
        <v>0</v>
      </c>
      <c r="AP369" s="15">
        <f t="shared" si="154"/>
        <v>0</v>
      </c>
      <c r="AQ369" s="99">
        <v>0</v>
      </c>
      <c r="AR369" s="98">
        <v>0</v>
      </c>
      <c r="AS369" s="98">
        <v>0</v>
      </c>
      <c r="AT369" s="98">
        <v>0</v>
      </c>
      <c r="AU369" s="98">
        <v>0</v>
      </c>
      <c r="AV369" s="15">
        <f t="shared" si="155"/>
        <v>0</v>
      </c>
      <c r="AW369" s="16"/>
      <c r="AX369" s="17"/>
      <c r="AY369" s="17"/>
      <c r="AZ369" s="17"/>
      <c r="BA369" s="17"/>
      <c r="BB369" s="15">
        <f t="shared" si="156"/>
        <v>0</v>
      </c>
      <c r="BC369" s="16"/>
      <c r="BD369" s="17"/>
      <c r="BE369" s="17"/>
      <c r="BF369" s="17"/>
      <c r="BG369" s="17"/>
      <c r="BH369" s="15">
        <f t="shared" si="157"/>
        <v>0</v>
      </c>
      <c r="BI369" s="16"/>
      <c r="BJ369" s="17"/>
      <c r="BK369" s="17"/>
      <c r="BL369" s="17"/>
      <c r="BM369" s="17"/>
      <c r="BN369" s="15">
        <f t="shared" si="158"/>
        <v>0</v>
      </c>
    </row>
    <row r="370" spans="1:66" x14ac:dyDescent="0.2">
      <c r="A370" s="14" t="s">
        <v>860</v>
      </c>
      <c r="B370" s="14" t="s">
        <v>1068</v>
      </c>
      <c r="C370" s="67" t="s">
        <v>185</v>
      </c>
      <c r="D370" s="14" t="s">
        <v>173</v>
      </c>
      <c r="E370" s="14" t="s">
        <v>79</v>
      </c>
      <c r="F370" s="14" t="s">
        <v>48</v>
      </c>
      <c r="G370" s="98">
        <f t="shared" si="139"/>
        <v>0</v>
      </c>
      <c r="H370" s="98">
        <f t="shared" si="140"/>
        <v>0</v>
      </c>
      <c r="I370" s="98">
        <f t="shared" si="141"/>
        <v>0</v>
      </c>
      <c r="J370" s="98">
        <f t="shared" si="142"/>
        <v>0</v>
      </c>
      <c r="K370" s="98">
        <f t="shared" si="143"/>
        <v>0</v>
      </c>
      <c r="L370" s="15">
        <f t="shared" si="144"/>
        <v>0</v>
      </c>
      <c r="M370" s="99"/>
      <c r="N370" s="98"/>
      <c r="O370" s="98"/>
      <c r="P370" s="98"/>
      <c r="Q370" s="98"/>
      <c r="R370" s="15">
        <f t="shared" si="145"/>
        <v>0</v>
      </c>
      <c r="S370" s="16">
        <v>130</v>
      </c>
      <c r="T370" s="17">
        <v>130</v>
      </c>
      <c r="U370" s="17">
        <v>130</v>
      </c>
      <c r="V370" s="17">
        <v>130</v>
      </c>
      <c r="W370" s="17">
        <v>130</v>
      </c>
      <c r="X370" s="15">
        <f t="shared" si="146"/>
        <v>650</v>
      </c>
      <c r="Y370" s="18">
        <f>S370*('Labour cost esc'!J$12-1)</f>
        <v>0.66271822188857854</v>
      </c>
      <c r="Z370" s="19">
        <f>T370*('Labour cost esc'!K$12-1)</f>
        <v>0.99534316839740899</v>
      </c>
      <c r="AA370" s="19">
        <f>U370*('Labour cost esc'!L$12-1)</f>
        <v>1.3288148702511893</v>
      </c>
      <c r="AB370" s="19">
        <f>V370*('Labour cost esc'!M$12-1)</f>
        <v>1.6631354830146905</v>
      </c>
      <c r="AC370" s="19">
        <f>W370*('Labour cost esc'!N$12-1)</f>
        <v>1.9983071677400144</v>
      </c>
      <c r="AD370" s="15">
        <f t="shared" si="147"/>
        <v>6.6483189112918817</v>
      </c>
      <c r="AE370" s="18">
        <f t="shared" si="148"/>
        <v>130.66271822188858</v>
      </c>
      <c r="AF370" s="19">
        <f t="shared" si="149"/>
        <v>130.9953431683974</v>
      </c>
      <c r="AG370" s="19">
        <f t="shared" si="150"/>
        <v>131.32881487025119</v>
      </c>
      <c r="AH370" s="19">
        <f t="shared" si="151"/>
        <v>131.66313548301468</v>
      </c>
      <c r="AI370" s="19">
        <f t="shared" si="152"/>
        <v>131.99830716774002</v>
      </c>
      <c r="AJ370" s="20">
        <f t="shared" si="153"/>
        <v>656.64831891129188</v>
      </c>
      <c r="AK370" s="98">
        <f t="shared" si="159"/>
        <v>0</v>
      </c>
      <c r="AL370" s="98">
        <f t="shared" si="160"/>
        <v>0</v>
      </c>
      <c r="AM370" s="98">
        <f t="shared" si="161"/>
        <v>0</v>
      </c>
      <c r="AN370" s="98">
        <f t="shared" si="162"/>
        <v>0</v>
      </c>
      <c r="AO370" s="98">
        <f t="shared" si="163"/>
        <v>0</v>
      </c>
      <c r="AP370" s="15">
        <f t="shared" si="154"/>
        <v>0</v>
      </c>
      <c r="AQ370" s="99">
        <v>0</v>
      </c>
      <c r="AR370" s="98">
        <v>0</v>
      </c>
      <c r="AS370" s="98">
        <v>0</v>
      </c>
      <c r="AT370" s="98">
        <v>0</v>
      </c>
      <c r="AU370" s="98">
        <v>0</v>
      </c>
      <c r="AV370" s="15">
        <f t="shared" si="155"/>
        <v>0</v>
      </c>
      <c r="AW370" s="16"/>
      <c r="AX370" s="17"/>
      <c r="AY370" s="17"/>
      <c r="AZ370" s="17"/>
      <c r="BA370" s="17"/>
      <c r="BB370" s="15">
        <f t="shared" si="156"/>
        <v>0</v>
      </c>
      <c r="BC370" s="16"/>
      <c r="BD370" s="17"/>
      <c r="BE370" s="17"/>
      <c r="BF370" s="17"/>
      <c r="BG370" s="17"/>
      <c r="BH370" s="15">
        <f t="shared" si="157"/>
        <v>0</v>
      </c>
      <c r="BI370" s="16"/>
      <c r="BJ370" s="17"/>
      <c r="BK370" s="17"/>
      <c r="BL370" s="17"/>
      <c r="BM370" s="17"/>
      <c r="BN370" s="15">
        <f t="shared" si="158"/>
        <v>0</v>
      </c>
    </row>
    <row r="371" spans="1:66" x14ac:dyDescent="0.2">
      <c r="A371" s="14" t="s">
        <v>861</v>
      </c>
      <c r="B371" s="14" t="s">
        <v>1068</v>
      </c>
      <c r="C371" s="67" t="s">
        <v>186</v>
      </c>
      <c r="D371" s="14" t="s">
        <v>173</v>
      </c>
      <c r="E371" s="14" t="s">
        <v>79</v>
      </c>
      <c r="F371" s="14" t="s">
        <v>48</v>
      </c>
      <c r="G371" s="98">
        <f t="shared" si="139"/>
        <v>0</v>
      </c>
      <c r="H371" s="98">
        <f t="shared" si="140"/>
        <v>0</v>
      </c>
      <c r="I371" s="98">
        <f t="shared" si="141"/>
        <v>0</v>
      </c>
      <c r="J371" s="98">
        <f t="shared" si="142"/>
        <v>0</v>
      </c>
      <c r="K371" s="98">
        <f t="shared" si="143"/>
        <v>0</v>
      </c>
      <c r="L371" s="15">
        <f t="shared" si="144"/>
        <v>0</v>
      </c>
      <c r="M371" s="99"/>
      <c r="N371" s="98"/>
      <c r="O371" s="98"/>
      <c r="P371" s="98"/>
      <c r="Q371" s="98"/>
      <c r="R371" s="15">
        <f t="shared" si="145"/>
        <v>0</v>
      </c>
      <c r="S371" s="16">
        <v>200</v>
      </c>
      <c r="T371" s="17">
        <v>200</v>
      </c>
      <c r="U371" s="17">
        <v>200</v>
      </c>
      <c r="V371" s="17">
        <v>200</v>
      </c>
      <c r="W371" s="17">
        <v>200</v>
      </c>
      <c r="X371" s="15">
        <f t="shared" si="146"/>
        <v>1000</v>
      </c>
      <c r="Y371" s="18">
        <f>S371*('Labour cost esc'!J$12-1)</f>
        <v>1.0195664952131978</v>
      </c>
      <c r="Z371" s="19">
        <f>T371*('Labour cost esc'!K$12-1)</f>
        <v>1.53129718214986</v>
      </c>
      <c r="AA371" s="19">
        <f>U371*('Labour cost esc'!L$12-1)</f>
        <v>2.0443305696172143</v>
      </c>
      <c r="AB371" s="19">
        <f>V371*('Labour cost esc'!M$12-1)</f>
        <v>2.5586699738687546</v>
      </c>
      <c r="AC371" s="19">
        <f>W371*('Labour cost esc'!N$12-1)</f>
        <v>3.0743187196000221</v>
      </c>
      <c r="AD371" s="15">
        <f t="shared" si="147"/>
        <v>10.228182940449049</v>
      </c>
      <c r="AE371" s="18">
        <f t="shared" si="148"/>
        <v>201.01956649521321</v>
      </c>
      <c r="AF371" s="19">
        <f t="shared" si="149"/>
        <v>201.53129718214987</v>
      </c>
      <c r="AG371" s="19">
        <f t="shared" si="150"/>
        <v>202.04433056961722</v>
      </c>
      <c r="AH371" s="19">
        <f t="shared" si="151"/>
        <v>202.55866997386875</v>
      </c>
      <c r="AI371" s="19">
        <f t="shared" si="152"/>
        <v>203.07431871960003</v>
      </c>
      <c r="AJ371" s="20">
        <f t="shared" si="153"/>
        <v>1010.2281829404491</v>
      </c>
      <c r="AK371" s="98">
        <f t="shared" si="159"/>
        <v>0</v>
      </c>
      <c r="AL371" s="98">
        <f t="shared" si="160"/>
        <v>0</v>
      </c>
      <c r="AM371" s="98">
        <f t="shared" si="161"/>
        <v>0</v>
      </c>
      <c r="AN371" s="98">
        <f t="shared" si="162"/>
        <v>0</v>
      </c>
      <c r="AO371" s="98">
        <f t="shared" si="163"/>
        <v>0</v>
      </c>
      <c r="AP371" s="15">
        <f t="shared" si="154"/>
        <v>0</v>
      </c>
      <c r="AQ371" s="99">
        <v>0</v>
      </c>
      <c r="AR371" s="98">
        <v>0</v>
      </c>
      <c r="AS371" s="98">
        <v>0</v>
      </c>
      <c r="AT371" s="98">
        <v>0</v>
      </c>
      <c r="AU371" s="98">
        <v>0</v>
      </c>
      <c r="AV371" s="15">
        <f t="shared" si="155"/>
        <v>0</v>
      </c>
      <c r="AW371" s="16"/>
      <c r="AX371" s="17"/>
      <c r="AY371" s="17"/>
      <c r="AZ371" s="17"/>
      <c r="BA371" s="17"/>
      <c r="BB371" s="15">
        <f t="shared" si="156"/>
        <v>0</v>
      </c>
      <c r="BC371" s="16"/>
      <c r="BD371" s="17"/>
      <c r="BE371" s="17"/>
      <c r="BF371" s="17"/>
      <c r="BG371" s="17"/>
      <c r="BH371" s="15">
        <f t="shared" si="157"/>
        <v>0</v>
      </c>
      <c r="BI371" s="16"/>
      <c r="BJ371" s="17"/>
      <c r="BK371" s="17"/>
      <c r="BL371" s="17"/>
      <c r="BM371" s="17"/>
      <c r="BN371" s="15">
        <f t="shared" si="158"/>
        <v>0</v>
      </c>
    </row>
    <row r="372" spans="1:66" x14ac:dyDescent="0.2">
      <c r="A372" s="14" t="s">
        <v>862</v>
      </c>
      <c r="B372" s="14" t="s">
        <v>1068</v>
      </c>
      <c r="C372" s="67" t="s">
        <v>187</v>
      </c>
      <c r="D372" s="14" t="s">
        <v>173</v>
      </c>
      <c r="E372" s="14" t="s">
        <v>79</v>
      </c>
      <c r="F372" s="14" t="s">
        <v>48</v>
      </c>
      <c r="G372" s="98">
        <f t="shared" si="139"/>
        <v>0</v>
      </c>
      <c r="H372" s="98">
        <f t="shared" si="140"/>
        <v>0</v>
      </c>
      <c r="I372" s="98">
        <f t="shared" si="141"/>
        <v>0</v>
      </c>
      <c r="J372" s="98">
        <f t="shared" si="142"/>
        <v>0</v>
      </c>
      <c r="K372" s="98">
        <f t="shared" si="143"/>
        <v>0</v>
      </c>
      <c r="L372" s="15">
        <f t="shared" si="144"/>
        <v>0</v>
      </c>
      <c r="M372" s="99"/>
      <c r="N372" s="98"/>
      <c r="O372" s="98"/>
      <c r="P372" s="98"/>
      <c r="Q372" s="98"/>
      <c r="R372" s="15">
        <f t="shared" si="145"/>
        <v>0</v>
      </c>
      <c r="S372" s="16">
        <v>650</v>
      </c>
      <c r="T372" s="17">
        <v>650</v>
      </c>
      <c r="U372" s="17">
        <v>650</v>
      </c>
      <c r="V372" s="17">
        <v>400</v>
      </c>
      <c r="W372" s="17">
        <v>650</v>
      </c>
      <c r="X372" s="15">
        <f t="shared" si="146"/>
        <v>3000</v>
      </c>
      <c r="Y372" s="18">
        <f>S372*('Labour cost esc'!J$12-1)</f>
        <v>3.3135911094428927</v>
      </c>
      <c r="Z372" s="19">
        <f>T372*('Labour cost esc'!K$12-1)</f>
        <v>4.976715841987045</v>
      </c>
      <c r="AA372" s="19">
        <f>U372*('Labour cost esc'!L$12-1)</f>
        <v>6.6440743512559468</v>
      </c>
      <c r="AB372" s="19">
        <f>V372*('Labour cost esc'!M$12-1)</f>
        <v>5.1173399477375092</v>
      </c>
      <c r="AC372" s="19">
        <f>W372*('Labour cost esc'!N$12-1)</f>
        <v>9.9915358387000719</v>
      </c>
      <c r="AD372" s="15">
        <f t="shared" si="147"/>
        <v>30.043257089123465</v>
      </c>
      <c r="AE372" s="18">
        <f t="shared" si="148"/>
        <v>653.31359110944288</v>
      </c>
      <c r="AF372" s="19">
        <f t="shared" si="149"/>
        <v>654.97671584198702</v>
      </c>
      <c r="AG372" s="19">
        <f t="shared" si="150"/>
        <v>656.64407435125599</v>
      </c>
      <c r="AH372" s="19">
        <f t="shared" si="151"/>
        <v>405.11733994773749</v>
      </c>
      <c r="AI372" s="19">
        <f t="shared" si="152"/>
        <v>659.99153583870009</v>
      </c>
      <c r="AJ372" s="20">
        <f t="shared" si="153"/>
        <v>3030.0432570891239</v>
      </c>
      <c r="AK372" s="98">
        <f t="shared" si="159"/>
        <v>0</v>
      </c>
      <c r="AL372" s="98">
        <f t="shared" si="160"/>
        <v>0</v>
      </c>
      <c r="AM372" s="98">
        <f t="shared" si="161"/>
        <v>0</v>
      </c>
      <c r="AN372" s="98">
        <f t="shared" si="162"/>
        <v>0</v>
      </c>
      <c r="AO372" s="98">
        <f t="shared" si="163"/>
        <v>0</v>
      </c>
      <c r="AP372" s="15">
        <f t="shared" si="154"/>
        <v>0</v>
      </c>
      <c r="AQ372" s="99">
        <v>0</v>
      </c>
      <c r="AR372" s="98">
        <v>0</v>
      </c>
      <c r="AS372" s="98">
        <v>0</v>
      </c>
      <c r="AT372" s="98">
        <v>0</v>
      </c>
      <c r="AU372" s="98">
        <v>0</v>
      </c>
      <c r="AV372" s="15">
        <f t="shared" si="155"/>
        <v>0</v>
      </c>
      <c r="AW372" s="16"/>
      <c r="AX372" s="17"/>
      <c r="AY372" s="17"/>
      <c r="AZ372" s="17"/>
      <c r="BA372" s="17"/>
      <c r="BB372" s="15">
        <f t="shared" si="156"/>
        <v>0</v>
      </c>
      <c r="BC372" s="16"/>
      <c r="BD372" s="17"/>
      <c r="BE372" s="17"/>
      <c r="BF372" s="17"/>
      <c r="BG372" s="17"/>
      <c r="BH372" s="15">
        <f t="shared" si="157"/>
        <v>0</v>
      </c>
      <c r="BI372" s="16"/>
      <c r="BJ372" s="17"/>
      <c r="BK372" s="17"/>
      <c r="BL372" s="17"/>
      <c r="BM372" s="17"/>
      <c r="BN372" s="15">
        <f t="shared" si="158"/>
        <v>0</v>
      </c>
    </row>
    <row r="373" spans="1:66" x14ac:dyDescent="0.2">
      <c r="A373" s="14" t="s">
        <v>863</v>
      </c>
      <c r="B373" s="14" t="s">
        <v>1068</v>
      </c>
      <c r="C373" s="67" t="s">
        <v>864</v>
      </c>
      <c r="D373" s="14" t="s">
        <v>864</v>
      </c>
      <c r="E373" s="14" t="s">
        <v>79</v>
      </c>
      <c r="F373" s="14" t="s">
        <v>152</v>
      </c>
      <c r="G373" s="98">
        <f t="shared" si="139"/>
        <v>0</v>
      </c>
      <c r="H373" s="98">
        <f t="shared" si="140"/>
        <v>0</v>
      </c>
      <c r="I373" s="98">
        <f t="shared" si="141"/>
        <v>0</v>
      </c>
      <c r="J373" s="98">
        <f t="shared" si="142"/>
        <v>0</v>
      </c>
      <c r="K373" s="98">
        <f t="shared" si="143"/>
        <v>0</v>
      </c>
      <c r="L373" s="15">
        <f t="shared" si="144"/>
        <v>0</v>
      </c>
      <c r="M373" s="99">
        <v>0</v>
      </c>
      <c r="N373" s="98">
        <v>0</v>
      </c>
      <c r="O373" s="98">
        <v>0</v>
      </c>
      <c r="P373" s="98">
        <v>0</v>
      </c>
      <c r="Q373" s="98">
        <v>0</v>
      </c>
      <c r="R373" s="15">
        <f t="shared" si="145"/>
        <v>0</v>
      </c>
      <c r="S373" s="16">
        <v>0</v>
      </c>
      <c r="T373" s="17">
        <v>0</v>
      </c>
      <c r="U373" s="17">
        <v>0</v>
      </c>
      <c r="V373" s="17">
        <v>0</v>
      </c>
      <c r="W373" s="17">
        <v>0</v>
      </c>
      <c r="X373" s="15">
        <f t="shared" si="146"/>
        <v>0</v>
      </c>
      <c r="Y373" s="18">
        <f>S373*('Labour cost esc'!J$12-1)</f>
        <v>0</v>
      </c>
      <c r="Z373" s="19">
        <f>T373*('Labour cost esc'!K$12-1)</f>
        <v>0</v>
      </c>
      <c r="AA373" s="19">
        <f>U373*('Labour cost esc'!L$12-1)</f>
        <v>0</v>
      </c>
      <c r="AB373" s="19">
        <f>V373*('Labour cost esc'!M$12-1)</f>
        <v>0</v>
      </c>
      <c r="AC373" s="19">
        <f>W373*('Labour cost esc'!N$12-1)</f>
        <v>0</v>
      </c>
      <c r="AD373" s="15">
        <f t="shared" si="147"/>
        <v>0</v>
      </c>
      <c r="AE373" s="18">
        <f t="shared" si="148"/>
        <v>0</v>
      </c>
      <c r="AF373" s="19">
        <f t="shared" si="149"/>
        <v>0</v>
      </c>
      <c r="AG373" s="19">
        <f t="shared" si="150"/>
        <v>0</v>
      </c>
      <c r="AH373" s="19">
        <f t="shared" si="151"/>
        <v>0</v>
      </c>
      <c r="AI373" s="19">
        <f t="shared" si="152"/>
        <v>0</v>
      </c>
      <c r="AJ373" s="20">
        <f t="shared" si="153"/>
        <v>0</v>
      </c>
      <c r="AK373" s="98">
        <f t="shared" si="159"/>
        <v>0</v>
      </c>
      <c r="AL373" s="98">
        <f t="shared" si="160"/>
        <v>0</v>
      </c>
      <c r="AM373" s="98">
        <f t="shared" si="161"/>
        <v>0</v>
      </c>
      <c r="AN373" s="98">
        <f t="shared" si="162"/>
        <v>0</v>
      </c>
      <c r="AO373" s="98">
        <f t="shared" si="163"/>
        <v>0</v>
      </c>
      <c r="AP373" s="15">
        <f t="shared" si="154"/>
        <v>0</v>
      </c>
      <c r="AQ373" s="99">
        <v>0</v>
      </c>
      <c r="AR373" s="98">
        <v>0</v>
      </c>
      <c r="AS373" s="98">
        <v>0</v>
      </c>
      <c r="AT373" s="98">
        <v>0</v>
      </c>
      <c r="AU373" s="98">
        <v>0</v>
      </c>
      <c r="AV373" s="15">
        <f t="shared" si="155"/>
        <v>0</v>
      </c>
      <c r="AW373" s="16">
        <v>1020.8645123632976</v>
      </c>
      <c r="AX373" s="17">
        <v>-104.29973211674313</v>
      </c>
      <c r="AY373" s="17">
        <v>0</v>
      </c>
      <c r="AZ373" s="17">
        <v>0</v>
      </c>
      <c r="BA373" s="17">
        <v>0</v>
      </c>
      <c r="BB373" s="15">
        <f t="shared" si="156"/>
        <v>916.56478024655451</v>
      </c>
      <c r="BC373" s="16">
        <v>0</v>
      </c>
      <c r="BD373" s="17">
        <v>0</v>
      </c>
      <c r="BE373" s="17">
        <v>0</v>
      </c>
      <c r="BF373" s="17">
        <v>0</v>
      </c>
      <c r="BG373" s="17">
        <v>0</v>
      </c>
      <c r="BH373" s="15">
        <f t="shared" si="157"/>
        <v>0</v>
      </c>
      <c r="BI373" s="16">
        <v>0</v>
      </c>
      <c r="BJ373" s="17">
        <v>0</v>
      </c>
      <c r="BK373" s="17">
        <v>0</v>
      </c>
      <c r="BL373" s="17">
        <v>0</v>
      </c>
      <c r="BM373" s="17">
        <v>0</v>
      </c>
      <c r="BN373" s="15">
        <f t="shared" si="158"/>
        <v>0</v>
      </c>
    </row>
    <row r="374" spans="1:66" x14ac:dyDescent="0.2">
      <c r="A374" s="14" t="s">
        <v>865</v>
      </c>
      <c r="B374" s="14" t="s">
        <v>1068</v>
      </c>
      <c r="C374" s="67" t="s">
        <v>866</v>
      </c>
      <c r="D374" s="14" t="s">
        <v>189</v>
      </c>
      <c r="E374" s="14" t="s">
        <v>79</v>
      </c>
      <c r="F374" s="14" t="s">
        <v>629</v>
      </c>
      <c r="G374" s="98">
        <f t="shared" si="139"/>
        <v>0</v>
      </c>
      <c r="H374" s="98">
        <f t="shared" si="140"/>
        <v>0</v>
      </c>
      <c r="I374" s="98">
        <f t="shared" si="141"/>
        <v>0</v>
      </c>
      <c r="J374" s="98">
        <f t="shared" si="142"/>
        <v>0</v>
      </c>
      <c r="K374" s="98">
        <f t="shared" si="143"/>
        <v>0</v>
      </c>
      <c r="L374" s="15">
        <f t="shared" si="144"/>
        <v>0</v>
      </c>
      <c r="M374" s="99">
        <v>0</v>
      </c>
      <c r="N374" s="98">
        <v>0</v>
      </c>
      <c r="O374" s="98">
        <v>0</v>
      </c>
      <c r="P374" s="98">
        <v>0</v>
      </c>
      <c r="Q374" s="98">
        <v>0</v>
      </c>
      <c r="R374" s="15">
        <f t="shared" si="145"/>
        <v>0</v>
      </c>
      <c r="S374" s="16">
        <v>0</v>
      </c>
      <c r="T374" s="17">
        <v>0</v>
      </c>
      <c r="U374" s="17">
        <v>0</v>
      </c>
      <c r="V374" s="17">
        <v>0</v>
      </c>
      <c r="W374" s="17">
        <v>0</v>
      </c>
      <c r="X374" s="15">
        <f t="shared" si="146"/>
        <v>0</v>
      </c>
      <c r="Y374" s="18">
        <f>S374*('Labour cost esc'!J$12-1)</f>
        <v>0</v>
      </c>
      <c r="Z374" s="19">
        <f>T374*('Labour cost esc'!K$12-1)</f>
        <v>0</v>
      </c>
      <c r="AA374" s="19">
        <f>U374*('Labour cost esc'!L$12-1)</f>
        <v>0</v>
      </c>
      <c r="AB374" s="19">
        <f>V374*('Labour cost esc'!M$12-1)</f>
        <v>0</v>
      </c>
      <c r="AC374" s="19">
        <f>W374*('Labour cost esc'!N$12-1)</f>
        <v>0</v>
      </c>
      <c r="AD374" s="15">
        <f t="shared" si="147"/>
        <v>0</v>
      </c>
      <c r="AE374" s="18">
        <f t="shared" si="148"/>
        <v>0</v>
      </c>
      <c r="AF374" s="19">
        <f t="shared" si="149"/>
        <v>0</v>
      </c>
      <c r="AG374" s="19">
        <f t="shared" si="150"/>
        <v>0</v>
      </c>
      <c r="AH374" s="19">
        <f t="shared" si="151"/>
        <v>0</v>
      </c>
      <c r="AI374" s="19">
        <f t="shared" si="152"/>
        <v>0</v>
      </c>
      <c r="AJ374" s="20">
        <f t="shared" si="153"/>
        <v>0</v>
      </c>
      <c r="AK374" s="98">
        <f t="shared" si="159"/>
        <v>0</v>
      </c>
      <c r="AL374" s="98">
        <f t="shared" si="160"/>
        <v>0</v>
      </c>
      <c r="AM374" s="98">
        <f t="shared" si="161"/>
        <v>0</v>
      </c>
      <c r="AN374" s="98">
        <f t="shared" si="162"/>
        <v>0</v>
      </c>
      <c r="AO374" s="98">
        <f t="shared" si="163"/>
        <v>0</v>
      </c>
      <c r="AP374" s="15">
        <f t="shared" si="154"/>
        <v>0</v>
      </c>
      <c r="AQ374" s="99">
        <v>0</v>
      </c>
      <c r="AR374" s="98">
        <v>0</v>
      </c>
      <c r="AS374" s="98">
        <v>0</v>
      </c>
      <c r="AT374" s="98">
        <v>0</v>
      </c>
      <c r="AU374" s="98">
        <v>0</v>
      </c>
      <c r="AV374" s="15">
        <f t="shared" si="155"/>
        <v>0</v>
      </c>
      <c r="AW374" s="16">
        <v>462.30075323866441</v>
      </c>
      <c r="AX374" s="17">
        <v>490.29695987614667</v>
      </c>
      <c r="AY374" s="17">
        <v>481.52915316000008</v>
      </c>
      <c r="AZ374" s="17">
        <v>134.00359000000003</v>
      </c>
      <c r="BA374" s="17">
        <v>0</v>
      </c>
      <c r="BB374" s="15">
        <f t="shared" si="156"/>
        <v>1568.1304562748112</v>
      </c>
      <c r="BC374" s="16">
        <v>1530.1503086928267</v>
      </c>
      <c r="BD374" s="17">
        <v>546.19626926473245</v>
      </c>
      <c r="BE374" s="17">
        <v>560.90263130869891</v>
      </c>
      <c r="BF374" s="17">
        <v>198.34707614684365</v>
      </c>
      <c r="BG374" s="17">
        <v>0</v>
      </c>
      <c r="BH374" s="15">
        <f t="shared" si="157"/>
        <v>2835.5962854131017</v>
      </c>
      <c r="BI374" s="16">
        <v>0</v>
      </c>
      <c r="BJ374" s="17">
        <v>0</v>
      </c>
      <c r="BK374" s="17">
        <v>464.76043739779146</v>
      </c>
      <c r="BL374" s="17">
        <v>190.98025229772796</v>
      </c>
      <c r="BM374" s="17">
        <v>-266.56659643499995</v>
      </c>
      <c r="BN374" s="15">
        <f t="shared" si="158"/>
        <v>389.1740932605195</v>
      </c>
    </row>
    <row r="375" spans="1:66" x14ac:dyDescent="0.2">
      <c r="A375" s="14" t="s">
        <v>867</v>
      </c>
      <c r="B375" s="14" t="s">
        <v>1068</v>
      </c>
      <c r="C375" s="67" t="s">
        <v>188</v>
      </c>
      <c r="D375" s="14" t="s">
        <v>189</v>
      </c>
      <c r="E375" s="14" t="s">
        <v>79</v>
      </c>
      <c r="F375" s="14" t="s">
        <v>152</v>
      </c>
      <c r="G375" s="98">
        <f t="shared" si="139"/>
        <v>0</v>
      </c>
      <c r="H375" s="98">
        <f t="shared" si="140"/>
        <v>0</v>
      </c>
      <c r="I375" s="98">
        <f t="shared" si="141"/>
        <v>0</v>
      </c>
      <c r="J375" s="98">
        <f t="shared" si="142"/>
        <v>0</v>
      </c>
      <c r="K375" s="98">
        <f t="shared" si="143"/>
        <v>0</v>
      </c>
      <c r="L375" s="15">
        <f t="shared" si="144"/>
        <v>0</v>
      </c>
      <c r="M375" s="99">
        <v>0</v>
      </c>
      <c r="N375" s="98">
        <v>0</v>
      </c>
      <c r="O375" s="98">
        <v>0</v>
      </c>
      <c r="P375" s="98">
        <v>0</v>
      </c>
      <c r="Q375" s="98">
        <v>0</v>
      </c>
      <c r="R375" s="15">
        <f t="shared" si="145"/>
        <v>0</v>
      </c>
      <c r="S375" s="16">
        <v>510</v>
      </c>
      <c r="T375" s="17">
        <v>0</v>
      </c>
      <c r="U375" s="17">
        <v>0</v>
      </c>
      <c r="V375" s="17">
        <v>0</v>
      </c>
      <c r="W375" s="17">
        <v>0</v>
      </c>
      <c r="X375" s="15">
        <f t="shared" si="146"/>
        <v>510</v>
      </c>
      <c r="Y375" s="18">
        <f>S375*('Labour cost esc'!J$12-1)</f>
        <v>2.5998945627936543</v>
      </c>
      <c r="Z375" s="19">
        <f>T375*('Labour cost esc'!K$12-1)</f>
        <v>0</v>
      </c>
      <c r="AA375" s="19">
        <f>U375*('Labour cost esc'!L$12-1)</f>
        <v>0</v>
      </c>
      <c r="AB375" s="19">
        <f>V375*('Labour cost esc'!M$12-1)</f>
        <v>0</v>
      </c>
      <c r="AC375" s="19">
        <f>W375*('Labour cost esc'!N$12-1)</f>
        <v>0</v>
      </c>
      <c r="AD375" s="15">
        <f t="shared" si="147"/>
        <v>2.5998945627936543</v>
      </c>
      <c r="AE375" s="18">
        <f t="shared" si="148"/>
        <v>512.59989456279368</v>
      </c>
      <c r="AF375" s="19">
        <f t="shared" si="149"/>
        <v>0</v>
      </c>
      <c r="AG375" s="19">
        <f t="shared" si="150"/>
        <v>0</v>
      </c>
      <c r="AH375" s="19">
        <f t="shared" si="151"/>
        <v>0</v>
      </c>
      <c r="AI375" s="19">
        <f t="shared" si="152"/>
        <v>0</v>
      </c>
      <c r="AJ375" s="20">
        <f t="shared" si="153"/>
        <v>512.59989456279368</v>
      </c>
      <c r="AK375" s="98">
        <f t="shared" si="159"/>
        <v>0</v>
      </c>
      <c r="AL375" s="98">
        <f t="shared" si="160"/>
        <v>0</v>
      </c>
      <c r="AM375" s="98">
        <f t="shared" si="161"/>
        <v>0</v>
      </c>
      <c r="AN375" s="98">
        <f t="shared" si="162"/>
        <v>0</v>
      </c>
      <c r="AO375" s="98">
        <f t="shared" si="163"/>
        <v>0</v>
      </c>
      <c r="AP375" s="15">
        <f t="shared" si="154"/>
        <v>0</v>
      </c>
      <c r="AQ375" s="99">
        <v>0</v>
      </c>
      <c r="AR375" s="98">
        <v>0</v>
      </c>
      <c r="AS375" s="98">
        <v>0</v>
      </c>
      <c r="AT375" s="98">
        <v>0</v>
      </c>
      <c r="AU375" s="98">
        <v>0</v>
      </c>
      <c r="AV375" s="15">
        <f t="shared" si="155"/>
        <v>0</v>
      </c>
      <c r="AW375" s="16">
        <v>0</v>
      </c>
      <c r="AX375" s="17">
        <v>0</v>
      </c>
      <c r="AY375" s="17">
        <v>0</v>
      </c>
      <c r="AZ375" s="17">
        <v>0</v>
      </c>
      <c r="BA375" s="17">
        <v>0</v>
      </c>
      <c r="BB375" s="15">
        <f t="shared" si="156"/>
        <v>0</v>
      </c>
      <c r="BC375" s="16">
        <v>0</v>
      </c>
      <c r="BD375" s="17">
        <v>0</v>
      </c>
      <c r="BE375" s="17">
        <v>0</v>
      </c>
      <c r="BF375" s="17">
        <v>0</v>
      </c>
      <c r="BG375" s="17">
        <v>0</v>
      </c>
      <c r="BH375" s="15">
        <f t="shared" si="157"/>
        <v>0</v>
      </c>
      <c r="BI375" s="16">
        <v>0</v>
      </c>
      <c r="BJ375" s="17">
        <v>0</v>
      </c>
      <c r="BK375" s="17">
        <v>0</v>
      </c>
      <c r="BL375" s="17">
        <v>0</v>
      </c>
      <c r="BM375" s="17">
        <v>0</v>
      </c>
      <c r="BN375" s="15">
        <f t="shared" si="158"/>
        <v>0</v>
      </c>
    </row>
    <row r="376" spans="1:66" x14ac:dyDescent="0.2">
      <c r="A376" s="14" t="s">
        <v>868</v>
      </c>
      <c r="B376" s="14" t="s">
        <v>1068</v>
      </c>
      <c r="C376" s="67" t="s">
        <v>190</v>
      </c>
      <c r="D376" s="14" t="s">
        <v>189</v>
      </c>
      <c r="E376" s="14" t="s">
        <v>79</v>
      </c>
      <c r="F376" s="14" t="s">
        <v>152</v>
      </c>
      <c r="G376" s="98">
        <f t="shared" si="139"/>
        <v>0</v>
      </c>
      <c r="H376" s="98">
        <f t="shared" si="140"/>
        <v>0</v>
      </c>
      <c r="I376" s="98">
        <f t="shared" si="141"/>
        <v>0</v>
      </c>
      <c r="J376" s="98">
        <f t="shared" si="142"/>
        <v>0</v>
      </c>
      <c r="K376" s="98">
        <f t="shared" si="143"/>
        <v>0</v>
      </c>
      <c r="L376" s="15">
        <f t="shared" si="144"/>
        <v>0</v>
      </c>
      <c r="M376" s="99">
        <v>0</v>
      </c>
      <c r="N376" s="98">
        <v>0</v>
      </c>
      <c r="O376" s="98">
        <v>0</v>
      </c>
      <c r="P376" s="98">
        <v>0</v>
      </c>
      <c r="Q376" s="98">
        <v>0</v>
      </c>
      <c r="R376" s="15">
        <f t="shared" si="145"/>
        <v>0</v>
      </c>
      <c r="S376" s="16">
        <v>1289</v>
      </c>
      <c r="T376" s="17">
        <v>1306</v>
      </c>
      <c r="U376" s="17">
        <v>927</v>
      </c>
      <c r="V376" s="17">
        <v>790</v>
      </c>
      <c r="W376" s="17">
        <v>504</v>
      </c>
      <c r="X376" s="15">
        <f t="shared" si="146"/>
        <v>4816</v>
      </c>
      <c r="Y376" s="18">
        <f>S376*('Labour cost esc'!J$12-1)</f>
        <v>6.5711060616490595</v>
      </c>
      <c r="Z376" s="19">
        <f>T376*('Labour cost esc'!K$12-1)</f>
        <v>9.9993705994385849</v>
      </c>
      <c r="AA376" s="19">
        <f>U376*('Labour cost esc'!L$12-1)</f>
        <v>9.4754721901757879</v>
      </c>
      <c r="AB376" s="19">
        <f>V376*('Labour cost esc'!M$12-1)</f>
        <v>10.106746396781581</v>
      </c>
      <c r="AC376" s="19">
        <f>W376*('Labour cost esc'!N$12-1)</f>
        <v>7.7472831733920557</v>
      </c>
      <c r="AD376" s="15">
        <f t="shared" si="147"/>
        <v>43.899978421437069</v>
      </c>
      <c r="AE376" s="18">
        <f t="shared" si="148"/>
        <v>1295.5711060616491</v>
      </c>
      <c r="AF376" s="19">
        <f t="shared" si="149"/>
        <v>1315.9993705994386</v>
      </c>
      <c r="AG376" s="19">
        <f t="shared" si="150"/>
        <v>936.47547219017576</v>
      </c>
      <c r="AH376" s="19">
        <f t="shared" si="151"/>
        <v>800.10674639678155</v>
      </c>
      <c r="AI376" s="19">
        <f t="shared" si="152"/>
        <v>511.74728317339208</v>
      </c>
      <c r="AJ376" s="20">
        <f t="shared" si="153"/>
        <v>4859.8999784214375</v>
      </c>
      <c r="AK376" s="98">
        <f t="shared" si="159"/>
        <v>0</v>
      </c>
      <c r="AL376" s="98">
        <f t="shared" si="160"/>
        <v>0</v>
      </c>
      <c r="AM376" s="98">
        <f t="shared" si="161"/>
        <v>0</v>
      </c>
      <c r="AN376" s="98">
        <f t="shared" si="162"/>
        <v>0</v>
      </c>
      <c r="AO376" s="98">
        <f t="shared" si="163"/>
        <v>0</v>
      </c>
      <c r="AP376" s="15">
        <f t="shared" si="154"/>
        <v>0</v>
      </c>
      <c r="AQ376" s="99">
        <v>0</v>
      </c>
      <c r="AR376" s="98">
        <v>0</v>
      </c>
      <c r="AS376" s="98">
        <v>0</v>
      </c>
      <c r="AT376" s="98">
        <v>0</v>
      </c>
      <c r="AU376" s="98">
        <v>0</v>
      </c>
      <c r="AV376" s="15">
        <f t="shared" si="155"/>
        <v>0</v>
      </c>
      <c r="AW376" s="16">
        <v>0</v>
      </c>
      <c r="AX376" s="17">
        <v>0</v>
      </c>
      <c r="AY376" s="17">
        <v>0</v>
      </c>
      <c r="AZ376" s="17">
        <v>0</v>
      </c>
      <c r="BA376" s="17">
        <v>0</v>
      </c>
      <c r="BB376" s="15">
        <f t="shared" si="156"/>
        <v>0</v>
      </c>
      <c r="BC376" s="16">
        <v>0</v>
      </c>
      <c r="BD376" s="17">
        <v>0</v>
      </c>
      <c r="BE376" s="17">
        <v>0</v>
      </c>
      <c r="BF376" s="17">
        <v>0</v>
      </c>
      <c r="BG376" s="17">
        <v>0</v>
      </c>
      <c r="BH376" s="15">
        <f t="shared" si="157"/>
        <v>0</v>
      </c>
      <c r="BI376" s="16">
        <v>0</v>
      </c>
      <c r="BJ376" s="17">
        <v>0</v>
      </c>
      <c r="BK376" s="17">
        <v>0</v>
      </c>
      <c r="BL376" s="17">
        <v>0</v>
      </c>
      <c r="BM376" s="17">
        <v>0</v>
      </c>
      <c r="BN376" s="15">
        <f t="shared" si="158"/>
        <v>0</v>
      </c>
    </row>
    <row r="377" spans="1:66" x14ac:dyDescent="0.2">
      <c r="A377" s="14" t="s">
        <v>869</v>
      </c>
      <c r="B377" s="14" t="s">
        <v>1068</v>
      </c>
      <c r="C377" s="67" t="s">
        <v>870</v>
      </c>
      <c r="D377" s="14" t="s">
        <v>189</v>
      </c>
      <c r="E377" s="14" t="s">
        <v>79</v>
      </c>
      <c r="F377" s="14" t="s">
        <v>629</v>
      </c>
      <c r="G377" s="98">
        <f t="shared" si="139"/>
        <v>0</v>
      </c>
      <c r="H377" s="98">
        <f t="shared" si="140"/>
        <v>0</v>
      </c>
      <c r="I377" s="98">
        <f t="shared" si="141"/>
        <v>0</v>
      </c>
      <c r="J377" s="98">
        <f t="shared" si="142"/>
        <v>0</v>
      </c>
      <c r="K377" s="98">
        <f t="shared" si="143"/>
        <v>0</v>
      </c>
      <c r="L377" s="15">
        <f t="shared" si="144"/>
        <v>0</v>
      </c>
      <c r="M377" s="99">
        <v>0</v>
      </c>
      <c r="N377" s="98">
        <v>0</v>
      </c>
      <c r="O377" s="98">
        <v>0</v>
      </c>
      <c r="P377" s="98">
        <v>0</v>
      </c>
      <c r="Q377" s="98">
        <v>0</v>
      </c>
      <c r="R377" s="15">
        <f t="shared" si="145"/>
        <v>0</v>
      </c>
      <c r="S377" s="16"/>
      <c r="T377" s="17"/>
      <c r="U377" s="17"/>
      <c r="V377" s="17"/>
      <c r="W377" s="17"/>
      <c r="X377" s="15">
        <f t="shared" si="146"/>
        <v>0</v>
      </c>
      <c r="Y377" s="18">
        <f>S377*('Labour cost esc'!J$12-1)</f>
        <v>0</v>
      </c>
      <c r="Z377" s="19">
        <f>T377*('Labour cost esc'!K$12-1)</f>
        <v>0</v>
      </c>
      <c r="AA377" s="19">
        <f>U377*('Labour cost esc'!L$12-1)</f>
        <v>0</v>
      </c>
      <c r="AB377" s="19">
        <f>V377*('Labour cost esc'!M$12-1)</f>
        <v>0</v>
      </c>
      <c r="AC377" s="19">
        <f>W377*('Labour cost esc'!N$12-1)</f>
        <v>0</v>
      </c>
      <c r="AD377" s="15">
        <f t="shared" si="147"/>
        <v>0</v>
      </c>
      <c r="AE377" s="18">
        <f t="shared" si="148"/>
        <v>0</v>
      </c>
      <c r="AF377" s="19">
        <f t="shared" si="149"/>
        <v>0</v>
      </c>
      <c r="AG377" s="19">
        <f t="shared" si="150"/>
        <v>0</v>
      </c>
      <c r="AH377" s="19">
        <f t="shared" si="151"/>
        <v>0</v>
      </c>
      <c r="AI377" s="19">
        <f t="shared" si="152"/>
        <v>0</v>
      </c>
      <c r="AJ377" s="20">
        <f t="shared" si="153"/>
        <v>0</v>
      </c>
      <c r="AK377" s="98">
        <f t="shared" si="159"/>
        <v>0</v>
      </c>
      <c r="AL377" s="98">
        <f t="shared" si="160"/>
        <v>0</v>
      </c>
      <c r="AM377" s="98">
        <f t="shared" si="161"/>
        <v>0</v>
      </c>
      <c r="AN377" s="98">
        <f t="shared" si="162"/>
        <v>0</v>
      </c>
      <c r="AO377" s="98">
        <f t="shared" si="163"/>
        <v>0</v>
      </c>
      <c r="AP377" s="15">
        <f t="shared" si="154"/>
        <v>0</v>
      </c>
      <c r="AQ377" s="99">
        <v>0</v>
      </c>
      <c r="AR377" s="98">
        <v>0</v>
      </c>
      <c r="AS377" s="98">
        <v>0</v>
      </c>
      <c r="AT377" s="98">
        <v>0</v>
      </c>
      <c r="AU377" s="98">
        <v>0</v>
      </c>
      <c r="AV377" s="15">
        <f t="shared" si="155"/>
        <v>0</v>
      </c>
      <c r="AW377" s="16">
        <v>0</v>
      </c>
      <c r="AX377" s="17">
        <v>0</v>
      </c>
      <c r="AY377" s="17">
        <v>0</v>
      </c>
      <c r="AZ377" s="17">
        <v>200.99240000000003</v>
      </c>
      <c r="BA377" s="17">
        <v>0</v>
      </c>
      <c r="BB377" s="15">
        <f t="shared" si="156"/>
        <v>200.99240000000003</v>
      </c>
      <c r="BC377" s="16">
        <v>0</v>
      </c>
      <c r="BD377" s="17">
        <v>0</v>
      </c>
      <c r="BE377" s="17">
        <v>0</v>
      </c>
      <c r="BF377" s="17">
        <v>0</v>
      </c>
      <c r="BG377" s="17">
        <v>0</v>
      </c>
      <c r="BH377" s="15">
        <f t="shared" si="157"/>
        <v>0</v>
      </c>
      <c r="BI377" s="16">
        <v>0</v>
      </c>
      <c r="BJ377" s="17">
        <v>0</v>
      </c>
      <c r="BK377" s="17">
        <v>0</v>
      </c>
      <c r="BL377" s="17">
        <v>0</v>
      </c>
      <c r="BM377" s="17">
        <v>0</v>
      </c>
      <c r="BN377" s="15">
        <f t="shared" si="158"/>
        <v>0</v>
      </c>
    </row>
    <row r="378" spans="1:66" x14ac:dyDescent="0.2">
      <c r="A378" s="14" t="s">
        <v>871</v>
      </c>
      <c r="B378" s="14" t="s">
        <v>1068</v>
      </c>
      <c r="C378" s="67" t="s">
        <v>872</v>
      </c>
      <c r="D378" s="14" t="s">
        <v>189</v>
      </c>
      <c r="E378" s="14" t="s">
        <v>39</v>
      </c>
      <c r="F378" s="14" t="s">
        <v>37</v>
      </c>
      <c r="G378" s="98">
        <f t="shared" si="139"/>
        <v>0</v>
      </c>
      <c r="H378" s="98">
        <f t="shared" si="140"/>
        <v>0</v>
      </c>
      <c r="I378" s="98">
        <f t="shared" si="141"/>
        <v>0</v>
      </c>
      <c r="J378" s="98">
        <f t="shared" si="142"/>
        <v>0</v>
      </c>
      <c r="K378" s="98">
        <f t="shared" si="143"/>
        <v>0</v>
      </c>
      <c r="L378" s="15">
        <f t="shared" si="144"/>
        <v>0</v>
      </c>
      <c r="M378" s="99">
        <v>0</v>
      </c>
      <c r="N378" s="98">
        <v>0</v>
      </c>
      <c r="O378" s="98">
        <v>0</v>
      </c>
      <c r="P378" s="98">
        <v>0</v>
      </c>
      <c r="Q378" s="98">
        <v>0</v>
      </c>
      <c r="R378" s="15">
        <f t="shared" si="145"/>
        <v>0</v>
      </c>
      <c r="S378" s="16">
        <v>0</v>
      </c>
      <c r="T378" s="17">
        <v>0</v>
      </c>
      <c r="U378" s="17">
        <v>0</v>
      </c>
      <c r="V378" s="17">
        <v>0</v>
      </c>
      <c r="W378" s="17">
        <v>0</v>
      </c>
      <c r="X378" s="15">
        <f t="shared" si="146"/>
        <v>0</v>
      </c>
      <c r="Y378" s="18">
        <f>S378*('Labour cost esc'!J$12-1)</f>
        <v>0</v>
      </c>
      <c r="Z378" s="19">
        <f>T378*('Labour cost esc'!K$12-1)</f>
        <v>0</v>
      </c>
      <c r="AA378" s="19">
        <f>U378*('Labour cost esc'!L$12-1)</f>
        <v>0</v>
      </c>
      <c r="AB378" s="19">
        <f>V378*('Labour cost esc'!M$12-1)</f>
        <v>0</v>
      </c>
      <c r="AC378" s="19">
        <f>W378*('Labour cost esc'!N$12-1)</f>
        <v>0</v>
      </c>
      <c r="AD378" s="15">
        <f t="shared" si="147"/>
        <v>0</v>
      </c>
      <c r="AE378" s="18">
        <f t="shared" si="148"/>
        <v>0</v>
      </c>
      <c r="AF378" s="19">
        <f t="shared" si="149"/>
        <v>0</v>
      </c>
      <c r="AG378" s="19">
        <f t="shared" si="150"/>
        <v>0</v>
      </c>
      <c r="AH378" s="19">
        <f t="shared" si="151"/>
        <v>0</v>
      </c>
      <c r="AI378" s="19">
        <f t="shared" si="152"/>
        <v>0</v>
      </c>
      <c r="AJ378" s="20">
        <f t="shared" si="153"/>
        <v>0</v>
      </c>
      <c r="AK378" s="98">
        <f t="shared" si="159"/>
        <v>0</v>
      </c>
      <c r="AL378" s="98">
        <f t="shared" si="160"/>
        <v>0</v>
      </c>
      <c r="AM378" s="98">
        <f t="shared" si="161"/>
        <v>0</v>
      </c>
      <c r="AN378" s="98">
        <f t="shared" si="162"/>
        <v>0</v>
      </c>
      <c r="AO378" s="98">
        <f t="shared" si="163"/>
        <v>0</v>
      </c>
      <c r="AP378" s="15">
        <f t="shared" si="154"/>
        <v>0</v>
      </c>
      <c r="AQ378" s="99">
        <v>0</v>
      </c>
      <c r="AR378" s="98">
        <v>0</v>
      </c>
      <c r="AS378" s="98">
        <v>0</v>
      </c>
      <c r="AT378" s="98">
        <v>0</v>
      </c>
      <c r="AU378" s="98">
        <v>0</v>
      </c>
      <c r="AV378" s="15">
        <f t="shared" si="155"/>
        <v>0</v>
      </c>
      <c r="AW378" s="16">
        <v>252.87309483818626</v>
      </c>
      <c r="AX378" s="17">
        <v>286.74305034399111</v>
      </c>
      <c r="AY378" s="17">
        <v>-52.571357640000009</v>
      </c>
      <c r="AZ378" s="17">
        <v>0</v>
      </c>
      <c r="BA378" s="17">
        <v>0</v>
      </c>
      <c r="BB378" s="15">
        <f t="shared" si="156"/>
        <v>487.0447875421774</v>
      </c>
      <c r="BC378" s="16">
        <v>0</v>
      </c>
      <c r="BD378" s="17">
        <v>0</v>
      </c>
      <c r="BE378" s="17">
        <v>0</v>
      </c>
      <c r="BF378" s="17">
        <v>0</v>
      </c>
      <c r="BG378" s="17">
        <v>0</v>
      </c>
      <c r="BH378" s="15">
        <f t="shared" si="157"/>
        <v>0</v>
      </c>
      <c r="BI378" s="16">
        <v>0</v>
      </c>
      <c r="BJ378" s="17">
        <v>0</v>
      </c>
      <c r="BK378" s="17">
        <v>0</v>
      </c>
      <c r="BL378" s="17">
        <v>0</v>
      </c>
      <c r="BM378" s="17">
        <v>0</v>
      </c>
      <c r="BN378" s="15">
        <f t="shared" si="158"/>
        <v>0</v>
      </c>
    </row>
    <row r="379" spans="1:66" x14ac:dyDescent="0.2">
      <c r="A379" s="14" t="s">
        <v>873</v>
      </c>
      <c r="B379" s="14" t="s">
        <v>1068</v>
      </c>
      <c r="C379" s="67" t="s">
        <v>191</v>
      </c>
      <c r="D379" s="14" t="s">
        <v>189</v>
      </c>
      <c r="E379" s="14" t="s">
        <v>39</v>
      </c>
      <c r="F379" s="14" t="s">
        <v>37</v>
      </c>
      <c r="G379" s="98">
        <f t="shared" si="139"/>
        <v>0</v>
      </c>
      <c r="H379" s="98">
        <f t="shared" si="140"/>
        <v>0</v>
      </c>
      <c r="I379" s="98">
        <f t="shared" si="141"/>
        <v>0</v>
      </c>
      <c r="J379" s="98">
        <f t="shared" si="142"/>
        <v>0</v>
      </c>
      <c r="K379" s="98">
        <f t="shared" si="143"/>
        <v>0</v>
      </c>
      <c r="L379" s="15">
        <f t="shared" si="144"/>
        <v>0</v>
      </c>
      <c r="M379" s="99">
        <v>0</v>
      </c>
      <c r="N379" s="98">
        <v>0</v>
      </c>
      <c r="O379" s="98">
        <v>0</v>
      </c>
      <c r="P379" s="98">
        <v>0</v>
      </c>
      <c r="Q379" s="98">
        <v>0</v>
      </c>
      <c r="R379" s="15">
        <f t="shared" si="145"/>
        <v>0</v>
      </c>
      <c r="S379" s="16">
        <v>101</v>
      </c>
      <c r="T379" s="17">
        <v>101</v>
      </c>
      <c r="U379" s="17">
        <v>101</v>
      </c>
      <c r="V379" s="17">
        <v>101</v>
      </c>
      <c r="W379" s="17">
        <v>101</v>
      </c>
      <c r="X379" s="15">
        <f t="shared" si="146"/>
        <v>505</v>
      </c>
      <c r="Y379" s="18">
        <f>S379*('Labour cost esc'!J$12-1)</f>
        <v>0.51488108008266487</v>
      </c>
      <c r="Z379" s="19">
        <f>T379*('Labour cost esc'!K$12-1)</f>
        <v>0.7733050769856793</v>
      </c>
      <c r="AA379" s="19">
        <f>U379*('Labour cost esc'!L$12-1)</f>
        <v>1.0323869376566932</v>
      </c>
      <c r="AB379" s="19">
        <f>V379*('Labour cost esc'!M$12-1)</f>
        <v>1.2921283368037211</v>
      </c>
      <c r="AC379" s="19">
        <f>W379*('Labour cost esc'!N$12-1)</f>
        <v>1.5525309533980112</v>
      </c>
      <c r="AD379" s="15">
        <f t="shared" si="147"/>
        <v>5.1652323849267692</v>
      </c>
      <c r="AE379" s="18">
        <f t="shared" si="148"/>
        <v>101.51488108008266</v>
      </c>
      <c r="AF379" s="19">
        <f t="shared" si="149"/>
        <v>101.77330507698568</v>
      </c>
      <c r="AG379" s="19">
        <f t="shared" si="150"/>
        <v>102.0323869376567</v>
      </c>
      <c r="AH379" s="19">
        <f t="shared" si="151"/>
        <v>102.29212833680373</v>
      </c>
      <c r="AI379" s="19">
        <f t="shared" si="152"/>
        <v>102.552530953398</v>
      </c>
      <c r="AJ379" s="20">
        <f t="shared" si="153"/>
        <v>510.16523238492675</v>
      </c>
      <c r="AK379" s="98">
        <f t="shared" si="159"/>
        <v>0</v>
      </c>
      <c r="AL379" s="98">
        <f t="shared" si="160"/>
        <v>0</v>
      </c>
      <c r="AM379" s="98">
        <f t="shared" si="161"/>
        <v>0</v>
      </c>
      <c r="AN379" s="98">
        <f t="shared" si="162"/>
        <v>0</v>
      </c>
      <c r="AO379" s="98">
        <f t="shared" si="163"/>
        <v>0</v>
      </c>
      <c r="AP379" s="15">
        <f t="shared" si="154"/>
        <v>0</v>
      </c>
      <c r="AQ379" s="99">
        <v>0</v>
      </c>
      <c r="AR379" s="98">
        <v>0</v>
      </c>
      <c r="AS379" s="98">
        <v>0</v>
      </c>
      <c r="AT379" s="98">
        <v>0</v>
      </c>
      <c r="AU379" s="98">
        <v>0</v>
      </c>
      <c r="AV379" s="15">
        <f t="shared" si="155"/>
        <v>0</v>
      </c>
      <c r="AW379" s="16">
        <v>0</v>
      </c>
      <c r="AX379" s="17">
        <v>0</v>
      </c>
      <c r="AY379" s="17">
        <v>0</v>
      </c>
      <c r="AZ379" s="17">
        <v>0</v>
      </c>
      <c r="BA379" s="17">
        <v>0</v>
      </c>
      <c r="BB379" s="15">
        <f t="shared" si="156"/>
        <v>0</v>
      </c>
      <c r="BC379" s="16">
        <v>0</v>
      </c>
      <c r="BD379" s="17">
        <v>0</v>
      </c>
      <c r="BE379" s="17">
        <v>0</v>
      </c>
      <c r="BF379" s="17">
        <v>0</v>
      </c>
      <c r="BG379" s="17">
        <v>0</v>
      </c>
      <c r="BH379" s="15">
        <f t="shared" si="157"/>
        <v>0</v>
      </c>
      <c r="BI379" s="16">
        <v>0</v>
      </c>
      <c r="BJ379" s="17">
        <v>0</v>
      </c>
      <c r="BK379" s="17">
        <v>0</v>
      </c>
      <c r="BL379" s="17">
        <v>0</v>
      </c>
      <c r="BM379" s="17">
        <v>0</v>
      </c>
      <c r="BN379" s="15">
        <f t="shared" si="158"/>
        <v>0</v>
      </c>
    </row>
    <row r="380" spans="1:66" x14ac:dyDescent="0.2">
      <c r="A380" s="14" t="s">
        <v>874</v>
      </c>
      <c r="B380" s="14" t="s">
        <v>1068</v>
      </c>
      <c r="C380" s="67" t="s">
        <v>192</v>
      </c>
      <c r="D380" s="14" t="s">
        <v>189</v>
      </c>
      <c r="E380" s="14" t="s">
        <v>39</v>
      </c>
      <c r="F380" s="14" t="s">
        <v>37</v>
      </c>
      <c r="G380" s="98">
        <f t="shared" si="139"/>
        <v>0</v>
      </c>
      <c r="H380" s="98">
        <f t="shared" si="140"/>
        <v>0</v>
      </c>
      <c r="I380" s="98">
        <f t="shared" si="141"/>
        <v>0</v>
      </c>
      <c r="J380" s="98">
        <f t="shared" si="142"/>
        <v>0</v>
      </c>
      <c r="K380" s="98">
        <f t="shared" si="143"/>
        <v>0</v>
      </c>
      <c r="L380" s="15">
        <f t="shared" si="144"/>
        <v>0</v>
      </c>
      <c r="M380" s="99">
        <v>0</v>
      </c>
      <c r="N380" s="98">
        <v>0</v>
      </c>
      <c r="O380" s="98">
        <v>0</v>
      </c>
      <c r="P380" s="98">
        <v>0</v>
      </c>
      <c r="Q380" s="98">
        <v>0</v>
      </c>
      <c r="R380" s="15">
        <f t="shared" si="145"/>
        <v>0</v>
      </c>
      <c r="S380" s="16">
        <v>0</v>
      </c>
      <c r="T380" s="17">
        <v>0</v>
      </c>
      <c r="U380" s="17">
        <v>191</v>
      </c>
      <c r="V380" s="17">
        <v>0</v>
      </c>
      <c r="W380" s="17">
        <v>0</v>
      </c>
      <c r="X380" s="15">
        <f t="shared" si="146"/>
        <v>191</v>
      </c>
      <c r="Y380" s="18">
        <f>S380*('Labour cost esc'!J$12-1)</f>
        <v>0</v>
      </c>
      <c r="Z380" s="19">
        <f>T380*('Labour cost esc'!K$12-1)</f>
        <v>0</v>
      </c>
      <c r="AA380" s="19">
        <f>U380*('Labour cost esc'!L$12-1)</f>
        <v>1.9523356939844396</v>
      </c>
      <c r="AB380" s="19">
        <f>V380*('Labour cost esc'!M$12-1)</f>
        <v>0</v>
      </c>
      <c r="AC380" s="19">
        <f>W380*('Labour cost esc'!N$12-1)</f>
        <v>0</v>
      </c>
      <c r="AD380" s="15">
        <f t="shared" si="147"/>
        <v>1.9523356939844396</v>
      </c>
      <c r="AE380" s="18">
        <f t="shared" si="148"/>
        <v>0</v>
      </c>
      <c r="AF380" s="19">
        <f t="shared" si="149"/>
        <v>0</v>
      </c>
      <c r="AG380" s="19">
        <f t="shared" si="150"/>
        <v>192.95233569398445</v>
      </c>
      <c r="AH380" s="19">
        <f t="shared" si="151"/>
        <v>0</v>
      </c>
      <c r="AI380" s="19">
        <f t="shared" si="152"/>
        <v>0</v>
      </c>
      <c r="AJ380" s="20">
        <f t="shared" si="153"/>
        <v>192.95233569398445</v>
      </c>
      <c r="AK380" s="98">
        <f t="shared" si="159"/>
        <v>0</v>
      </c>
      <c r="AL380" s="98">
        <f t="shared" si="160"/>
        <v>0</v>
      </c>
      <c r="AM380" s="98">
        <f t="shared" si="161"/>
        <v>0</v>
      </c>
      <c r="AN380" s="98">
        <f t="shared" si="162"/>
        <v>0</v>
      </c>
      <c r="AO380" s="98">
        <f t="shared" si="163"/>
        <v>0</v>
      </c>
      <c r="AP380" s="15">
        <f t="shared" si="154"/>
        <v>0</v>
      </c>
      <c r="AQ380" s="99">
        <v>0</v>
      </c>
      <c r="AR380" s="98">
        <v>0</v>
      </c>
      <c r="AS380" s="98">
        <v>0</v>
      </c>
      <c r="AT380" s="98">
        <v>0</v>
      </c>
      <c r="AU380" s="98">
        <v>0</v>
      </c>
      <c r="AV380" s="15">
        <f t="shared" si="155"/>
        <v>0</v>
      </c>
      <c r="AW380" s="16">
        <v>0</v>
      </c>
      <c r="AX380" s="17">
        <v>0</v>
      </c>
      <c r="AY380" s="17">
        <v>0</v>
      </c>
      <c r="AZ380" s="17">
        <v>0</v>
      </c>
      <c r="BA380" s="17">
        <v>0</v>
      </c>
      <c r="BB380" s="15">
        <f t="shared" si="156"/>
        <v>0</v>
      </c>
      <c r="BC380" s="16">
        <v>0</v>
      </c>
      <c r="BD380" s="17">
        <v>0</v>
      </c>
      <c r="BE380" s="17">
        <v>0</v>
      </c>
      <c r="BF380" s="17">
        <v>0</v>
      </c>
      <c r="BG380" s="17">
        <v>0</v>
      </c>
      <c r="BH380" s="15">
        <f t="shared" si="157"/>
        <v>0</v>
      </c>
      <c r="BI380" s="16">
        <v>0</v>
      </c>
      <c r="BJ380" s="17">
        <v>0</v>
      </c>
      <c r="BK380" s="17">
        <v>0</v>
      </c>
      <c r="BL380" s="17">
        <v>0</v>
      </c>
      <c r="BM380" s="17">
        <v>0</v>
      </c>
      <c r="BN380" s="15">
        <f t="shared" si="158"/>
        <v>0</v>
      </c>
    </row>
    <row r="381" spans="1:66" x14ac:dyDescent="0.2">
      <c r="A381" s="14" t="s">
        <v>875</v>
      </c>
      <c r="B381" s="14" t="s">
        <v>1068</v>
      </c>
      <c r="C381" s="67" t="s">
        <v>193</v>
      </c>
      <c r="D381" s="14" t="s">
        <v>189</v>
      </c>
      <c r="E381" s="14" t="s">
        <v>39</v>
      </c>
      <c r="F381" s="14" t="s">
        <v>37</v>
      </c>
      <c r="G381" s="98">
        <f t="shared" si="139"/>
        <v>0</v>
      </c>
      <c r="H381" s="98">
        <f t="shared" si="140"/>
        <v>0</v>
      </c>
      <c r="I381" s="98">
        <f t="shared" si="141"/>
        <v>0</v>
      </c>
      <c r="J381" s="98">
        <f t="shared" si="142"/>
        <v>0</v>
      </c>
      <c r="K381" s="98">
        <f t="shared" si="143"/>
        <v>0</v>
      </c>
      <c r="L381" s="15">
        <f t="shared" si="144"/>
        <v>0</v>
      </c>
      <c r="M381" s="99"/>
      <c r="N381" s="98"/>
      <c r="O381" s="98"/>
      <c r="P381" s="98"/>
      <c r="Q381" s="98"/>
      <c r="R381" s="15">
        <f t="shared" si="145"/>
        <v>0</v>
      </c>
      <c r="S381" s="16">
        <v>100</v>
      </c>
      <c r="T381" s="17">
        <v>100</v>
      </c>
      <c r="U381" s="17">
        <v>100</v>
      </c>
      <c r="V381" s="17">
        <v>100</v>
      </c>
      <c r="W381" s="17">
        <v>100</v>
      </c>
      <c r="X381" s="15">
        <f t="shared" si="146"/>
        <v>500</v>
      </c>
      <c r="Y381" s="18">
        <f>S381*('Labour cost esc'!J$12-1)</f>
        <v>0.50978324760659888</v>
      </c>
      <c r="Z381" s="19">
        <f>T381*('Labour cost esc'!K$12-1)</f>
        <v>0.76564859107493</v>
      </c>
      <c r="AA381" s="19">
        <f>U381*('Labour cost esc'!L$12-1)</f>
        <v>1.0221652848086071</v>
      </c>
      <c r="AB381" s="19">
        <f>V381*('Labour cost esc'!M$12-1)</f>
        <v>1.2793349869343773</v>
      </c>
      <c r="AC381" s="19">
        <f>W381*('Labour cost esc'!N$12-1)</f>
        <v>1.5371593598000111</v>
      </c>
      <c r="AD381" s="15">
        <f t="shared" si="147"/>
        <v>5.1140914702245244</v>
      </c>
      <c r="AE381" s="18">
        <f t="shared" si="148"/>
        <v>100.50978324760661</v>
      </c>
      <c r="AF381" s="19">
        <f t="shared" si="149"/>
        <v>100.76564859107494</v>
      </c>
      <c r="AG381" s="19">
        <f t="shared" si="150"/>
        <v>101.02216528480861</v>
      </c>
      <c r="AH381" s="19">
        <f t="shared" si="151"/>
        <v>101.27933498693437</v>
      </c>
      <c r="AI381" s="19">
        <f t="shared" si="152"/>
        <v>101.53715935980001</v>
      </c>
      <c r="AJ381" s="20">
        <f t="shared" si="153"/>
        <v>505.11409147022454</v>
      </c>
      <c r="AK381" s="98">
        <f t="shared" si="159"/>
        <v>0</v>
      </c>
      <c r="AL381" s="98">
        <f t="shared" si="160"/>
        <v>0</v>
      </c>
      <c r="AM381" s="98">
        <f t="shared" si="161"/>
        <v>0</v>
      </c>
      <c r="AN381" s="98">
        <f t="shared" si="162"/>
        <v>0</v>
      </c>
      <c r="AO381" s="98">
        <f t="shared" si="163"/>
        <v>0</v>
      </c>
      <c r="AP381" s="15">
        <f t="shared" si="154"/>
        <v>0</v>
      </c>
      <c r="AQ381" s="99">
        <v>0</v>
      </c>
      <c r="AR381" s="98">
        <v>0</v>
      </c>
      <c r="AS381" s="98">
        <v>0</v>
      </c>
      <c r="AT381" s="98">
        <v>0</v>
      </c>
      <c r="AU381" s="98">
        <v>0</v>
      </c>
      <c r="AV381" s="15">
        <f t="shared" si="155"/>
        <v>0</v>
      </c>
      <c r="AW381" s="16"/>
      <c r="AX381" s="17"/>
      <c r="AY381" s="17"/>
      <c r="AZ381" s="17"/>
      <c r="BA381" s="17"/>
      <c r="BB381" s="15">
        <f t="shared" si="156"/>
        <v>0</v>
      </c>
      <c r="BC381" s="16"/>
      <c r="BD381" s="17"/>
      <c r="BE381" s="17"/>
      <c r="BF381" s="17"/>
      <c r="BG381" s="17"/>
      <c r="BH381" s="15">
        <f t="shared" si="157"/>
        <v>0</v>
      </c>
      <c r="BI381" s="16"/>
      <c r="BJ381" s="17"/>
      <c r="BK381" s="17"/>
      <c r="BL381" s="17"/>
      <c r="BM381" s="17"/>
      <c r="BN381" s="15">
        <f t="shared" si="158"/>
        <v>0</v>
      </c>
    </row>
    <row r="382" spans="1:66" x14ac:dyDescent="0.2">
      <c r="A382" s="14" t="s">
        <v>876</v>
      </c>
      <c r="B382" s="14" t="s">
        <v>1068</v>
      </c>
      <c r="C382" s="67" t="s">
        <v>194</v>
      </c>
      <c r="D382" s="14" t="s">
        <v>189</v>
      </c>
      <c r="E382" s="14" t="s">
        <v>79</v>
      </c>
      <c r="F382" s="14" t="s">
        <v>152</v>
      </c>
      <c r="G382" s="98">
        <f t="shared" si="139"/>
        <v>0</v>
      </c>
      <c r="H382" s="98">
        <f t="shared" si="140"/>
        <v>0</v>
      </c>
      <c r="I382" s="98">
        <f t="shared" si="141"/>
        <v>0</v>
      </c>
      <c r="J382" s="98">
        <f t="shared" si="142"/>
        <v>0</v>
      </c>
      <c r="K382" s="98">
        <f t="shared" si="143"/>
        <v>0</v>
      </c>
      <c r="L382" s="15">
        <f t="shared" si="144"/>
        <v>0</v>
      </c>
      <c r="M382" s="99">
        <v>0</v>
      </c>
      <c r="N382" s="98">
        <v>0</v>
      </c>
      <c r="O382" s="98">
        <v>0</v>
      </c>
      <c r="P382" s="98">
        <v>0</v>
      </c>
      <c r="Q382" s="98">
        <v>0</v>
      </c>
      <c r="R382" s="15">
        <f t="shared" si="145"/>
        <v>0</v>
      </c>
      <c r="S382" s="16">
        <v>375</v>
      </c>
      <c r="T382" s="17"/>
      <c r="U382" s="17"/>
      <c r="V382" s="17"/>
      <c r="W382" s="17"/>
      <c r="X382" s="15">
        <f t="shared" si="146"/>
        <v>375</v>
      </c>
      <c r="Y382" s="18">
        <f>S382*('Labour cost esc'!J$12-1)</f>
        <v>1.9116871785247458</v>
      </c>
      <c r="Z382" s="19">
        <f>T382*('Labour cost esc'!K$12-1)</f>
        <v>0</v>
      </c>
      <c r="AA382" s="19">
        <f>U382*('Labour cost esc'!L$12-1)</f>
        <v>0</v>
      </c>
      <c r="AB382" s="19">
        <f>V382*('Labour cost esc'!M$12-1)</f>
        <v>0</v>
      </c>
      <c r="AC382" s="19">
        <f>W382*('Labour cost esc'!N$12-1)</f>
        <v>0</v>
      </c>
      <c r="AD382" s="15">
        <f t="shared" si="147"/>
        <v>1.9116871785247458</v>
      </c>
      <c r="AE382" s="18">
        <f t="shared" si="148"/>
        <v>376.91168717852474</v>
      </c>
      <c r="AF382" s="19">
        <f t="shared" si="149"/>
        <v>0</v>
      </c>
      <c r="AG382" s="19">
        <f t="shared" si="150"/>
        <v>0</v>
      </c>
      <c r="AH382" s="19">
        <f t="shared" si="151"/>
        <v>0</v>
      </c>
      <c r="AI382" s="19">
        <f t="shared" si="152"/>
        <v>0</v>
      </c>
      <c r="AJ382" s="20">
        <f t="shared" si="153"/>
        <v>376.91168717852474</v>
      </c>
      <c r="AK382" s="98">
        <f t="shared" si="159"/>
        <v>0</v>
      </c>
      <c r="AL382" s="98">
        <f t="shared" si="160"/>
        <v>0</v>
      </c>
      <c r="AM382" s="98">
        <f t="shared" si="161"/>
        <v>0</v>
      </c>
      <c r="AN382" s="98">
        <f t="shared" si="162"/>
        <v>0</v>
      </c>
      <c r="AO382" s="98">
        <f t="shared" si="163"/>
        <v>0</v>
      </c>
      <c r="AP382" s="15">
        <f t="shared" si="154"/>
        <v>0</v>
      </c>
      <c r="AQ382" s="99">
        <v>0</v>
      </c>
      <c r="AR382" s="98">
        <v>0</v>
      </c>
      <c r="AS382" s="98">
        <v>0</v>
      </c>
      <c r="AT382" s="98">
        <v>0</v>
      </c>
      <c r="AU382" s="98">
        <v>0</v>
      </c>
      <c r="AV382" s="15">
        <f t="shared" si="155"/>
        <v>0</v>
      </c>
      <c r="AW382" s="16">
        <v>428.85085039731257</v>
      </c>
      <c r="AX382" s="17">
        <v>0</v>
      </c>
      <c r="AY382" s="17">
        <v>0</v>
      </c>
      <c r="AZ382" s="17">
        <v>0</v>
      </c>
      <c r="BA382" s="17">
        <v>0</v>
      </c>
      <c r="BB382" s="15">
        <f t="shared" si="156"/>
        <v>428.85085039731257</v>
      </c>
      <c r="BC382" s="16">
        <v>194.93893520622669</v>
      </c>
      <c r="BD382" s="17">
        <v>0</v>
      </c>
      <c r="BE382" s="17">
        <v>0</v>
      </c>
      <c r="BF382" s="17">
        <v>0</v>
      </c>
      <c r="BG382" s="17">
        <v>0</v>
      </c>
      <c r="BH382" s="15">
        <f t="shared" si="157"/>
        <v>194.93893520622669</v>
      </c>
      <c r="BI382" s="16">
        <v>28.558645278054552</v>
      </c>
      <c r="BJ382" s="17">
        <v>-0.70006149152542418</v>
      </c>
      <c r="BK382" s="17">
        <v>0</v>
      </c>
      <c r="BL382" s="17">
        <v>0</v>
      </c>
      <c r="BM382" s="17">
        <v>0</v>
      </c>
      <c r="BN382" s="15">
        <f t="shared" si="158"/>
        <v>27.858583786529127</v>
      </c>
    </row>
    <row r="383" spans="1:66" x14ac:dyDescent="0.2">
      <c r="A383" s="14" t="s">
        <v>877</v>
      </c>
      <c r="B383" s="14" t="s">
        <v>1068</v>
      </c>
      <c r="C383" s="67" t="s">
        <v>195</v>
      </c>
      <c r="D383" s="14" t="s">
        <v>189</v>
      </c>
      <c r="E383" s="14" t="s">
        <v>79</v>
      </c>
      <c r="F383" s="14" t="s">
        <v>48</v>
      </c>
      <c r="G383" s="98">
        <f t="shared" si="139"/>
        <v>0</v>
      </c>
      <c r="H383" s="98">
        <f t="shared" si="140"/>
        <v>0</v>
      </c>
      <c r="I383" s="98">
        <f t="shared" si="141"/>
        <v>0</v>
      </c>
      <c r="J383" s="98">
        <f t="shared" si="142"/>
        <v>0</v>
      </c>
      <c r="K383" s="98">
        <f t="shared" si="143"/>
        <v>0</v>
      </c>
      <c r="L383" s="15">
        <f t="shared" si="144"/>
        <v>0</v>
      </c>
      <c r="M383" s="99">
        <v>0</v>
      </c>
      <c r="N383" s="98">
        <v>0</v>
      </c>
      <c r="O383" s="98">
        <v>0</v>
      </c>
      <c r="P383" s="98">
        <v>0</v>
      </c>
      <c r="Q383" s="98">
        <v>0</v>
      </c>
      <c r="R383" s="15">
        <f t="shared" si="145"/>
        <v>0</v>
      </c>
      <c r="S383" s="16">
        <v>121</v>
      </c>
      <c r="T383" s="17">
        <v>121</v>
      </c>
      <c r="U383" s="17">
        <v>121</v>
      </c>
      <c r="V383" s="17">
        <v>121</v>
      </c>
      <c r="W383" s="17">
        <v>121</v>
      </c>
      <c r="X383" s="15">
        <f t="shared" si="146"/>
        <v>605</v>
      </c>
      <c r="Y383" s="18">
        <f>S383*('Labour cost esc'!J$12-1)</f>
        <v>0.61683772960398464</v>
      </c>
      <c r="Z383" s="19">
        <f>T383*('Labour cost esc'!K$12-1)</f>
        <v>0.9264347952006653</v>
      </c>
      <c r="AA383" s="19">
        <f>U383*('Labour cost esc'!L$12-1)</f>
        <v>1.2368199946184146</v>
      </c>
      <c r="AB383" s="19">
        <f>V383*('Labour cost esc'!M$12-1)</f>
        <v>1.5479953341905965</v>
      </c>
      <c r="AC383" s="19">
        <f>W383*('Labour cost esc'!N$12-1)</f>
        <v>1.8599628253580134</v>
      </c>
      <c r="AD383" s="15">
        <f t="shared" si="147"/>
        <v>6.188050678971674</v>
      </c>
      <c r="AE383" s="18">
        <f t="shared" si="148"/>
        <v>121.61683772960399</v>
      </c>
      <c r="AF383" s="19">
        <f t="shared" si="149"/>
        <v>121.92643479520066</v>
      </c>
      <c r="AG383" s="19">
        <f t="shared" si="150"/>
        <v>122.23681999461841</v>
      </c>
      <c r="AH383" s="19">
        <f t="shared" si="151"/>
        <v>122.5479953341906</v>
      </c>
      <c r="AI383" s="19">
        <f t="shared" si="152"/>
        <v>122.85996282535801</v>
      </c>
      <c r="AJ383" s="20">
        <f t="shared" si="153"/>
        <v>611.18805067897165</v>
      </c>
      <c r="AK383" s="98">
        <f t="shared" si="159"/>
        <v>0</v>
      </c>
      <c r="AL383" s="98">
        <f t="shared" si="160"/>
        <v>0</v>
      </c>
      <c r="AM383" s="98">
        <f t="shared" si="161"/>
        <v>0</v>
      </c>
      <c r="AN383" s="98">
        <f t="shared" si="162"/>
        <v>0</v>
      </c>
      <c r="AO383" s="98">
        <f t="shared" si="163"/>
        <v>0</v>
      </c>
      <c r="AP383" s="15">
        <f t="shared" si="154"/>
        <v>0</v>
      </c>
      <c r="AQ383" s="99">
        <v>0</v>
      </c>
      <c r="AR383" s="98">
        <v>0</v>
      </c>
      <c r="AS383" s="98">
        <v>0</v>
      </c>
      <c r="AT383" s="98">
        <v>0</v>
      </c>
      <c r="AU383" s="98">
        <v>0</v>
      </c>
      <c r="AV383" s="15">
        <f t="shared" si="155"/>
        <v>0</v>
      </c>
      <c r="AW383" s="16">
        <v>276.67839096549051</v>
      </c>
      <c r="AX383" s="17">
        <v>126.05142259651375</v>
      </c>
      <c r="AY383" s="17">
        <v>-11.479739580000002</v>
      </c>
      <c r="AZ383" s="17">
        <v>235.74817999999999</v>
      </c>
      <c r="BA383" s="17">
        <v>69.831999999999994</v>
      </c>
      <c r="BB383" s="15">
        <f t="shared" si="156"/>
        <v>696.83025398200425</v>
      </c>
      <c r="BC383" s="16">
        <v>207.12261865661591</v>
      </c>
      <c r="BD383" s="17">
        <v>60.959405051867471</v>
      </c>
      <c r="BE383" s="17">
        <v>61.000420429651733</v>
      </c>
      <c r="BF383" s="17">
        <v>231.95756093464462</v>
      </c>
      <c r="BG383" s="17">
        <v>61.082533993041565</v>
      </c>
      <c r="BH383" s="15">
        <f t="shared" si="157"/>
        <v>622.12253906582134</v>
      </c>
      <c r="BI383" s="16">
        <v>0</v>
      </c>
      <c r="BJ383" s="17">
        <v>0</v>
      </c>
      <c r="BK383" s="17">
        <v>235.45505822324276</v>
      </c>
      <c r="BL383" s="17">
        <v>-3.6051273666442684E-4</v>
      </c>
      <c r="BM383" s="17">
        <v>0</v>
      </c>
      <c r="BN383" s="15">
        <f t="shared" si="158"/>
        <v>235.45469771050608</v>
      </c>
    </row>
    <row r="384" spans="1:66" x14ac:dyDescent="0.2">
      <c r="A384" s="14" t="s">
        <v>878</v>
      </c>
      <c r="B384" s="14" t="s">
        <v>1069</v>
      </c>
      <c r="C384" s="67" t="s">
        <v>879</v>
      </c>
      <c r="D384" s="14" t="s">
        <v>880</v>
      </c>
      <c r="E384" s="14" t="s">
        <v>102</v>
      </c>
      <c r="F384" s="14" t="s">
        <v>32</v>
      </c>
      <c r="G384" s="98">
        <f t="shared" si="139"/>
        <v>0</v>
      </c>
      <c r="H384" s="98">
        <f t="shared" si="140"/>
        <v>0</v>
      </c>
      <c r="I384" s="98">
        <f t="shared" si="141"/>
        <v>0</v>
      </c>
      <c r="J384" s="98">
        <f t="shared" si="142"/>
        <v>0</v>
      </c>
      <c r="K384" s="98">
        <f t="shared" si="143"/>
        <v>0</v>
      </c>
      <c r="L384" s="15">
        <f t="shared" si="144"/>
        <v>0</v>
      </c>
      <c r="M384" s="99">
        <v>0</v>
      </c>
      <c r="N384" s="98">
        <v>0</v>
      </c>
      <c r="O384" s="98">
        <v>0</v>
      </c>
      <c r="P384" s="98">
        <v>0</v>
      </c>
      <c r="Q384" s="98">
        <v>0</v>
      </c>
      <c r="R384" s="15">
        <f t="shared" si="145"/>
        <v>0</v>
      </c>
      <c r="S384" s="16">
        <v>0</v>
      </c>
      <c r="T384" s="17">
        <v>0</v>
      </c>
      <c r="U384" s="17">
        <v>0</v>
      </c>
      <c r="V384" s="17">
        <v>0</v>
      </c>
      <c r="W384" s="17">
        <v>0</v>
      </c>
      <c r="X384" s="15">
        <f t="shared" si="146"/>
        <v>0</v>
      </c>
      <c r="Y384" s="18">
        <f>S384*('Labour cost esc'!J$12-1)</f>
        <v>0</v>
      </c>
      <c r="Z384" s="19">
        <f>T384*('Labour cost esc'!K$12-1)</f>
        <v>0</v>
      </c>
      <c r="AA384" s="19">
        <f>U384*('Labour cost esc'!L$12-1)</f>
        <v>0</v>
      </c>
      <c r="AB384" s="19">
        <f>V384*('Labour cost esc'!M$12-1)</f>
        <v>0</v>
      </c>
      <c r="AC384" s="19">
        <f>W384*('Labour cost esc'!N$12-1)</f>
        <v>0</v>
      </c>
      <c r="AD384" s="15">
        <f t="shared" si="147"/>
        <v>0</v>
      </c>
      <c r="AE384" s="18">
        <f t="shared" si="148"/>
        <v>0</v>
      </c>
      <c r="AF384" s="19">
        <f t="shared" si="149"/>
        <v>0</v>
      </c>
      <c r="AG384" s="19">
        <f t="shared" si="150"/>
        <v>0</v>
      </c>
      <c r="AH384" s="19">
        <f t="shared" si="151"/>
        <v>0</v>
      </c>
      <c r="AI384" s="19">
        <f t="shared" si="152"/>
        <v>0</v>
      </c>
      <c r="AJ384" s="20">
        <f t="shared" si="153"/>
        <v>0</v>
      </c>
      <c r="AK384" s="98">
        <f t="shared" si="159"/>
        <v>0</v>
      </c>
      <c r="AL384" s="98">
        <f t="shared" si="160"/>
        <v>0</v>
      </c>
      <c r="AM384" s="98">
        <f t="shared" si="161"/>
        <v>0</v>
      </c>
      <c r="AN384" s="98">
        <f t="shared" si="162"/>
        <v>0</v>
      </c>
      <c r="AO384" s="98">
        <f t="shared" si="163"/>
        <v>0</v>
      </c>
      <c r="AP384" s="15">
        <f t="shared" si="154"/>
        <v>0</v>
      </c>
      <c r="AQ384" s="99">
        <v>0</v>
      </c>
      <c r="AR384" s="98">
        <v>0</v>
      </c>
      <c r="AS384" s="98">
        <v>0</v>
      </c>
      <c r="AT384" s="98">
        <v>0</v>
      </c>
      <c r="AU384" s="98">
        <v>0</v>
      </c>
      <c r="AV384" s="15">
        <f t="shared" si="155"/>
        <v>0</v>
      </c>
      <c r="AW384" s="16">
        <v>81.803215886957958</v>
      </c>
      <c r="AX384" s="17">
        <v>8.2533992371100933</v>
      </c>
      <c r="AY384" s="17">
        <v>-12.428020080000001</v>
      </c>
      <c r="AZ384" s="17">
        <v>12.498319999999998</v>
      </c>
      <c r="BA384" s="17">
        <v>10.475</v>
      </c>
      <c r="BB384" s="15">
        <f t="shared" si="156"/>
        <v>100.60191504406804</v>
      </c>
      <c r="BC384" s="16">
        <v>9.5031902321623356</v>
      </c>
      <c r="BD384" s="17">
        <v>9.5014431657772302</v>
      </c>
      <c r="BE384" s="17">
        <v>9.5013134022897585</v>
      </c>
      <c r="BF384" s="17">
        <v>9.5013198695480181</v>
      </c>
      <c r="BG384" s="17">
        <v>9.5014631500296769</v>
      </c>
      <c r="BH384" s="15">
        <f t="shared" si="157"/>
        <v>47.508729819807023</v>
      </c>
      <c r="BI384" s="16">
        <v>16.236859047545455</v>
      </c>
      <c r="BJ384" s="17">
        <v>30.16860188644068</v>
      </c>
      <c r="BK384" s="17">
        <v>0</v>
      </c>
      <c r="BL384" s="17">
        <v>0</v>
      </c>
      <c r="BM384" s="17">
        <v>0</v>
      </c>
      <c r="BN384" s="15">
        <f t="shared" si="158"/>
        <v>46.405460933986134</v>
      </c>
    </row>
    <row r="385" spans="1:66" x14ac:dyDescent="0.2">
      <c r="A385" s="14" t="s">
        <v>881</v>
      </c>
      <c r="B385" s="14" t="s">
        <v>1069</v>
      </c>
      <c r="C385" s="67" t="s">
        <v>196</v>
      </c>
      <c r="D385" s="14" t="s">
        <v>197</v>
      </c>
      <c r="E385" s="14" t="s">
        <v>102</v>
      </c>
      <c r="F385" s="14" t="s">
        <v>32</v>
      </c>
      <c r="G385" s="98">
        <f t="shared" si="139"/>
        <v>0</v>
      </c>
      <c r="H385" s="98">
        <f t="shared" si="140"/>
        <v>0</v>
      </c>
      <c r="I385" s="98">
        <f t="shared" si="141"/>
        <v>0</v>
      </c>
      <c r="J385" s="98">
        <f t="shared" si="142"/>
        <v>0</v>
      </c>
      <c r="K385" s="98">
        <f t="shared" si="143"/>
        <v>0</v>
      </c>
      <c r="L385" s="15">
        <f t="shared" si="144"/>
        <v>0</v>
      </c>
      <c r="M385" s="99">
        <v>0</v>
      </c>
      <c r="N385" s="98">
        <v>0</v>
      </c>
      <c r="O385" s="98">
        <v>0</v>
      </c>
      <c r="P385" s="98">
        <v>0</v>
      </c>
      <c r="Q385" s="98">
        <v>0</v>
      </c>
      <c r="R385" s="15">
        <f t="shared" si="145"/>
        <v>0</v>
      </c>
      <c r="S385" s="16">
        <v>349.8</v>
      </c>
      <c r="T385" s="17">
        <v>299</v>
      </c>
      <c r="U385" s="17">
        <v>0</v>
      </c>
      <c r="V385" s="17">
        <v>0</v>
      </c>
      <c r="W385" s="17">
        <v>0</v>
      </c>
      <c r="X385" s="15">
        <f t="shared" si="146"/>
        <v>648.79999999999995</v>
      </c>
      <c r="Y385" s="18">
        <f>S385*('Labour cost esc'!J$12-1)</f>
        <v>1.783221800127883</v>
      </c>
      <c r="Z385" s="19">
        <f>T385*('Labour cost esc'!K$12-1)</f>
        <v>2.2892892873140407</v>
      </c>
      <c r="AA385" s="19">
        <f>U385*('Labour cost esc'!L$12-1)</f>
        <v>0</v>
      </c>
      <c r="AB385" s="19">
        <f>V385*('Labour cost esc'!M$12-1)</f>
        <v>0</v>
      </c>
      <c r="AC385" s="19">
        <f>W385*('Labour cost esc'!N$12-1)</f>
        <v>0</v>
      </c>
      <c r="AD385" s="15">
        <f t="shared" si="147"/>
        <v>4.0725110874419235</v>
      </c>
      <c r="AE385" s="18">
        <f t="shared" si="148"/>
        <v>351.58322180012789</v>
      </c>
      <c r="AF385" s="19">
        <f t="shared" si="149"/>
        <v>301.28928928731403</v>
      </c>
      <c r="AG385" s="19">
        <f t="shared" si="150"/>
        <v>0</v>
      </c>
      <c r="AH385" s="19">
        <f t="shared" si="151"/>
        <v>0</v>
      </c>
      <c r="AI385" s="19">
        <f t="shared" si="152"/>
        <v>0</v>
      </c>
      <c r="AJ385" s="20">
        <f t="shared" si="153"/>
        <v>652.87251108744192</v>
      </c>
      <c r="AK385" s="98">
        <f t="shared" si="159"/>
        <v>0</v>
      </c>
      <c r="AL385" s="98">
        <f t="shared" si="160"/>
        <v>0</v>
      </c>
      <c r="AM385" s="98">
        <f t="shared" si="161"/>
        <v>0</v>
      </c>
      <c r="AN385" s="98">
        <f t="shared" si="162"/>
        <v>0</v>
      </c>
      <c r="AO385" s="98">
        <f t="shared" si="163"/>
        <v>0</v>
      </c>
      <c r="AP385" s="15">
        <f t="shared" si="154"/>
        <v>0</v>
      </c>
      <c r="AQ385" s="99">
        <v>0</v>
      </c>
      <c r="AR385" s="98">
        <v>0</v>
      </c>
      <c r="AS385" s="98">
        <v>0</v>
      </c>
      <c r="AT385" s="98">
        <v>0</v>
      </c>
      <c r="AU385" s="98">
        <v>0</v>
      </c>
      <c r="AV385" s="15">
        <f t="shared" si="155"/>
        <v>0</v>
      </c>
      <c r="AW385" s="16">
        <v>0</v>
      </c>
      <c r="AX385" s="17">
        <v>0</v>
      </c>
      <c r="AY385" s="17">
        <v>0</v>
      </c>
      <c r="AZ385" s="17">
        <v>324.18286000000018</v>
      </c>
      <c r="BA385" s="17">
        <v>0</v>
      </c>
      <c r="BB385" s="15">
        <f t="shared" si="156"/>
        <v>324.18286000000018</v>
      </c>
      <c r="BC385" s="16">
        <v>0</v>
      </c>
      <c r="BD385" s="17">
        <v>0</v>
      </c>
      <c r="BE385" s="17">
        <v>304.52927571441535</v>
      </c>
      <c r="BF385" s="17">
        <v>304.529482998334</v>
      </c>
      <c r="BG385" s="17">
        <v>0</v>
      </c>
      <c r="BH385" s="15">
        <f t="shared" si="157"/>
        <v>609.0587587127493</v>
      </c>
      <c r="BI385" s="16">
        <v>0</v>
      </c>
      <c r="BJ385" s="17">
        <v>0</v>
      </c>
      <c r="BK385" s="17">
        <v>0</v>
      </c>
      <c r="BL385" s="17">
        <v>0</v>
      </c>
      <c r="BM385" s="17">
        <v>0</v>
      </c>
      <c r="BN385" s="15">
        <f t="shared" si="158"/>
        <v>0</v>
      </c>
    </row>
    <row r="386" spans="1:66" x14ac:dyDescent="0.2">
      <c r="A386" s="14" t="s">
        <v>882</v>
      </c>
      <c r="B386" s="14" t="s">
        <v>1069</v>
      </c>
      <c r="C386" s="67" t="s">
        <v>883</v>
      </c>
      <c r="D386" s="14" t="s">
        <v>197</v>
      </c>
      <c r="E386" s="14" t="s">
        <v>102</v>
      </c>
      <c r="F386" s="14" t="s">
        <v>37</v>
      </c>
      <c r="G386" s="98">
        <f t="shared" si="139"/>
        <v>0</v>
      </c>
      <c r="H386" s="98">
        <f t="shared" si="140"/>
        <v>0</v>
      </c>
      <c r="I386" s="98">
        <f t="shared" si="141"/>
        <v>0</v>
      </c>
      <c r="J386" s="98">
        <f t="shared" si="142"/>
        <v>0</v>
      </c>
      <c r="K386" s="98">
        <f t="shared" si="143"/>
        <v>0</v>
      </c>
      <c r="L386" s="15">
        <f t="shared" si="144"/>
        <v>0</v>
      </c>
      <c r="M386" s="99">
        <v>0</v>
      </c>
      <c r="N386" s="98">
        <v>0</v>
      </c>
      <c r="O386" s="98">
        <v>0</v>
      </c>
      <c r="P386" s="98">
        <v>0</v>
      </c>
      <c r="Q386" s="98">
        <v>0</v>
      </c>
      <c r="R386" s="15">
        <f t="shared" si="145"/>
        <v>0</v>
      </c>
      <c r="S386" s="16">
        <v>0</v>
      </c>
      <c r="T386" s="17">
        <v>0</v>
      </c>
      <c r="U386" s="17">
        <v>0</v>
      </c>
      <c r="V386" s="17">
        <v>0</v>
      </c>
      <c r="W386" s="17">
        <v>0</v>
      </c>
      <c r="X386" s="15">
        <f t="shared" si="146"/>
        <v>0</v>
      </c>
      <c r="Y386" s="18">
        <f>S386*('Labour cost esc'!J$12-1)</f>
        <v>0</v>
      </c>
      <c r="Z386" s="19">
        <f>T386*('Labour cost esc'!K$12-1)</f>
        <v>0</v>
      </c>
      <c r="AA386" s="19">
        <f>U386*('Labour cost esc'!L$12-1)</f>
        <v>0</v>
      </c>
      <c r="AB386" s="19">
        <f>V386*('Labour cost esc'!M$12-1)</f>
        <v>0</v>
      </c>
      <c r="AC386" s="19">
        <f>W386*('Labour cost esc'!N$12-1)</f>
        <v>0</v>
      </c>
      <c r="AD386" s="15">
        <f t="shared" si="147"/>
        <v>0</v>
      </c>
      <c r="AE386" s="18">
        <f t="shared" si="148"/>
        <v>0</v>
      </c>
      <c r="AF386" s="19">
        <f t="shared" si="149"/>
        <v>0</v>
      </c>
      <c r="AG386" s="19">
        <f t="shared" si="150"/>
        <v>0</v>
      </c>
      <c r="AH386" s="19">
        <f t="shared" si="151"/>
        <v>0</v>
      </c>
      <c r="AI386" s="19">
        <f t="shared" si="152"/>
        <v>0</v>
      </c>
      <c r="AJ386" s="20">
        <f t="shared" si="153"/>
        <v>0</v>
      </c>
      <c r="AK386" s="98">
        <f t="shared" si="159"/>
        <v>0</v>
      </c>
      <c r="AL386" s="98">
        <f t="shared" si="160"/>
        <v>0</v>
      </c>
      <c r="AM386" s="98">
        <f t="shared" si="161"/>
        <v>0</v>
      </c>
      <c r="AN386" s="98">
        <f t="shared" si="162"/>
        <v>0</v>
      </c>
      <c r="AO386" s="98">
        <f t="shared" si="163"/>
        <v>0</v>
      </c>
      <c r="AP386" s="15">
        <f t="shared" si="154"/>
        <v>0</v>
      </c>
      <c r="AQ386" s="99">
        <v>0</v>
      </c>
      <c r="AR386" s="98">
        <v>0</v>
      </c>
      <c r="AS386" s="98">
        <v>0</v>
      </c>
      <c r="AT386" s="98">
        <v>0</v>
      </c>
      <c r="AU386" s="98">
        <v>0</v>
      </c>
      <c r="AV386" s="15">
        <f t="shared" si="155"/>
        <v>0</v>
      </c>
      <c r="AW386" s="16">
        <v>0</v>
      </c>
      <c r="AX386" s="17">
        <v>306.61901436963308</v>
      </c>
      <c r="AY386" s="17">
        <v>-104.67159660000002</v>
      </c>
      <c r="AZ386" s="17">
        <v>0</v>
      </c>
      <c r="BA386" s="17">
        <v>0</v>
      </c>
      <c r="BB386" s="15">
        <f t="shared" si="156"/>
        <v>201.94741776963306</v>
      </c>
      <c r="BC386" s="16">
        <v>0</v>
      </c>
      <c r="BD386" s="17">
        <v>0</v>
      </c>
      <c r="BE386" s="17">
        <v>0</v>
      </c>
      <c r="BF386" s="17">
        <v>0</v>
      </c>
      <c r="BG386" s="17">
        <v>0</v>
      </c>
      <c r="BH386" s="15">
        <f t="shared" si="157"/>
        <v>0</v>
      </c>
      <c r="BI386" s="16">
        <v>0</v>
      </c>
      <c r="BJ386" s="17">
        <v>0</v>
      </c>
      <c r="BK386" s="17">
        <v>0</v>
      </c>
      <c r="BL386" s="17">
        <v>0</v>
      </c>
      <c r="BM386" s="17">
        <v>0</v>
      </c>
      <c r="BN386" s="15">
        <f t="shared" si="158"/>
        <v>0</v>
      </c>
    </row>
    <row r="387" spans="1:66" x14ac:dyDescent="0.2">
      <c r="A387" s="14" t="s">
        <v>884</v>
      </c>
      <c r="B387" s="14" t="s">
        <v>1068</v>
      </c>
      <c r="C387" s="67" t="s">
        <v>885</v>
      </c>
      <c r="D387" s="14" t="s">
        <v>412</v>
      </c>
      <c r="E387" s="14" t="s">
        <v>39</v>
      </c>
      <c r="F387" s="14" t="s">
        <v>37</v>
      </c>
      <c r="G387" s="98">
        <f t="shared" si="139"/>
        <v>0</v>
      </c>
      <c r="H387" s="98">
        <f t="shared" si="140"/>
        <v>0</v>
      </c>
      <c r="I387" s="98">
        <f t="shared" si="141"/>
        <v>0</v>
      </c>
      <c r="J387" s="98">
        <f t="shared" si="142"/>
        <v>0</v>
      </c>
      <c r="K387" s="98">
        <f t="shared" si="143"/>
        <v>0</v>
      </c>
      <c r="L387" s="15">
        <f t="shared" si="144"/>
        <v>0</v>
      </c>
      <c r="M387" s="99">
        <v>0</v>
      </c>
      <c r="N387" s="98">
        <v>0</v>
      </c>
      <c r="O387" s="98">
        <v>0</v>
      </c>
      <c r="P387" s="98">
        <v>0</v>
      </c>
      <c r="Q387" s="98">
        <v>0</v>
      </c>
      <c r="R387" s="15">
        <f t="shared" si="145"/>
        <v>0</v>
      </c>
      <c r="S387" s="16">
        <v>0</v>
      </c>
      <c r="T387" s="17">
        <v>0</v>
      </c>
      <c r="U387" s="17">
        <v>0</v>
      </c>
      <c r="V387" s="17">
        <v>0</v>
      </c>
      <c r="W387" s="17">
        <v>0</v>
      </c>
      <c r="X387" s="15">
        <f t="shared" si="146"/>
        <v>0</v>
      </c>
      <c r="Y387" s="18">
        <f>S387*('Labour cost esc'!J$12-1)</f>
        <v>0</v>
      </c>
      <c r="Z387" s="19">
        <f>T387*('Labour cost esc'!K$12-1)</f>
        <v>0</v>
      </c>
      <c r="AA387" s="19">
        <f>U387*('Labour cost esc'!L$12-1)</f>
        <v>0</v>
      </c>
      <c r="AB387" s="19">
        <f>V387*('Labour cost esc'!M$12-1)</f>
        <v>0</v>
      </c>
      <c r="AC387" s="19">
        <f>W387*('Labour cost esc'!N$12-1)</f>
        <v>0</v>
      </c>
      <c r="AD387" s="15">
        <f t="shared" si="147"/>
        <v>0</v>
      </c>
      <c r="AE387" s="18">
        <f t="shared" si="148"/>
        <v>0</v>
      </c>
      <c r="AF387" s="19">
        <f t="shared" si="149"/>
        <v>0</v>
      </c>
      <c r="AG387" s="19">
        <f t="shared" si="150"/>
        <v>0</v>
      </c>
      <c r="AH387" s="19">
        <f t="shared" si="151"/>
        <v>0</v>
      </c>
      <c r="AI387" s="19">
        <f t="shared" si="152"/>
        <v>0</v>
      </c>
      <c r="AJ387" s="20">
        <f t="shared" si="153"/>
        <v>0</v>
      </c>
      <c r="AK387" s="98">
        <f t="shared" si="159"/>
        <v>0</v>
      </c>
      <c r="AL387" s="98">
        <f t="shared" si="160"/>
        <v>0</v>
      </c>
      <c r="AM387" s="98">
        <f t="shared" si="161"/>
        <v>0</v>
      </c>
      <c r="AN387" s="98">
        <f t="shared" si="162"/>
        <v>0</v>
      </c>
      <c r="AO387" s="98">
        <f t="shared" si="163"/>
        <v>0</v>
      </c>
      <c r="AP387" s="15">
        <f t="shared" si="154"/>
        <v>0</v>
      </c>
      <c r="AQ387" s="99">
        <v>0</v>
      </c>
      <c r="AR387" s="98">
        <v>0</v>
      </c>
      <c r="AS387" s="98">
        <v>0</v>
      </c>
      <c r="AT387" s="98">
        <v>0</v>
      </c>
      <c r="AU387" s="98">
        <v>0</v>
      </c>
      <c r="AV387" s="15">
        <f t="shared" si="155"/>
        <v>0</v>
      </c>
      <c r="AW387" s="16">
        <v>0</v>
      </c>
      <c r="AX387" s="17">
        <v>0</v>
      </c>
      <c r="AY387" s="17">
        <v>0</v>
      </c>
      <c r="AZ387" s="17">
        <v>0</v>
      </c>
      <c r="BA387" s="17">
        <v>0</v>
      </c>
      <c r="BB387" s="15">
        <f t="shared" si="156"/>
        <v>0</v>
      </c>
      <c r="BC387" s="16">
        <v>0</v>
      </c>
      <c r="BD387" s="17">
        <v>0</v>
      </c>
      <c r="BE387" s="17">
        <v>0</v>
      </c>
      <c r="BF387" s="17">
        <v>0</v>
      </c>
      <c r="BG387" s="17">
        <v>0</v>
      </c>
      <c r="BH387" s="15">
        <f t="shared" si="157"/>
        <v>0</v>
      </c>
      <c r="BI387" s="16">
        <v>295.76683030238189</v>
      </c>
      <c r="BJ387" s="17">
        <v>0</v>
      </c>
      <c r="BK387" s="17">
        <v>0</v>
      </c>
      <c r="BL387" s="17">
        <v>0</v>
      </c>
      <c r="BM387" s="17">
        <v>0</v>
      </c>
      <c r="BN387" s="15">
        <f t="shared" si="158"/>
        <v>295.76683030238189</v>
      </c>
    </row>
    <row r="388" spans="1:66" x14ac:dyDescent="0.2">
      <c r="A388" s="14" t="s">
        <v>886</v>
      </c>
      <c r="B388" s="14" t="s">
        <v>1068</v>
      </c>
      <c r="C388" s="67" t="s">
        <v>887</v>
      </c>
      <c r="D388" s="14" t="s">
        <v>412</v>
      </c>
      <c r="E388" s="14" t="s">
        <v>39</v>
      </c>
      <c r="F388" s="14" t="s">
        <v>37</v>
      </c>
      <c r="G388" s="98">
        <f t="shared" si="139"/>
        <v>0</v>
      </c>
      <c r="H388" s="98">
        <f t="shared" si="140"/>
        <v>0</v>
      </c>
      <c r="I388" s="98">
        <f t="shared" si="141"/>
        <v>0</v>
      </c>
      <c r="J388" s="98">
        <f t="shared" si="142"/>
        <v>0</v>
      </c>
      <c r="K388" s="98">
        <f t="shared" si="143"/>
        <v>0</v>
      </c>
      <c r="L388" s="15">
        <f t="shared" si="144"/>
        <v>0</v>
      </c>
      <c r="M388" s="99">
        <v>0</v>
      </c>
      <c r="N388" s="98">
        <v>0</v>
      </c>
      <c r="O388" s="98">
        <v>0</v>
      </c>
      <c r="P388" s="98">
        <v>0</v>
      </c>
      <c r="Q388" s="98">
        <v>0</v>
      </c>
      <c r="R388" s="15">
        <f t="shared" si="145"/>
        <v>0</v>
      </c>
      <c r="S388" s="16">
        <v>0</v>
      </c>
      <c r="T388" s="17">
        <v>0</v>
      </c>
      <c r="U388" s="17">
        <v>0</v>
      </c>
      <c r="V388" s="17">
        <v>0</v>
      </c>
      <c r="W388" s="17">
        <v>0</v>
      </c>
      <c r="X388" s="15">
        <f t="shared" si="146"/>
        <v>0</v>
      </c>
      <c r="Y388" s="18">
        <f>S388*('Labour cost esc'!J$12-1)</f>
        <v>0</v>
      </c>
      <c r="Z388" s="19">
        <f>T388*('Labour cost esc'!K$12-1)</f>
        <v>0</v>
      </c>
      <c r="AA388" s="19">
        <f>U388*('Labour cost esc'!L$12-1)</f>
        <v>0</v>
      </c>
      <c r="AB388" s="19">
        <f>V388*('Labour cost esc'!M$12-1)</f>
        <v>0</v>
      </c>
      <c r="AC388" s="19">
        <f>W388*('Labour cost esc'!N$12-1)</f>
        <v>0</v>
      </c>
      <c r="AD388" s="15">
        <f t="shared" si="147"/>
        <v>0</v>
      </c>
      <c r="AE388" s="18">
        <f t="shared" si="148"/>
        <v>0</v>
      </c>
      <c r="AF388" s="19">
        <f t="shared" si="149"/>
        <v>0</v>
      </c>
      <c r="AG388" s="19">
        <f t="shared" si="150"/>
        <v>0</v>
      </c>
      <c r="AH388" s="19">
        <f t="shared" si="151"/>
        <v>0</v>
      </c>
      <c r="AI388" s="19">
        <f t="shared" si="152"/>
        <v>0</v>
      </c>
      <c r="AJ388" s="20">
        <f t="shared" si="153"/>
        <v>0</v>
      </c>
      <c r="AK388" s="98">
        <f t="shared" si="159"/>
        <v>0</v>
      </c>
      <c r="AL388" s="98">
        <f t="shared" si="160"/>
        <v>0</v>
      </c>
      <c r="AM388" s="98">
        <f t="shared" si="161"/>
        <v>0</v>
      </c>
      <c r="AN388" s="98">
        <f t="shared" si="162"/>
        <v>0</v>
      </c>
      <c r="AO388" s="98">
        <f t="shared" si="163"/>
        <v>0</v>
      </c>
      <c r="AP388" s="15">
        <f t="shared" si="154"/>
        <v>0</v>
      </c>
      <c r="AQ388" s="99">
        <v>0</v>
      </c>
      <c r="AR388" s="98">
        <v>0</v>
      </c>
      <c r="AS388" s="98">
        <v>0</v>
      </c>
      <c r="AT388" s="98">
        <v>0</v>
      </c>
      <c r="AU388" s="98">
        <v>0</v>
      </c>
      <c r="AV388" s="15">
        <f t="shared" si="155"/>
        <v>0</v>
      </c>
      <c r="AW388" s="16">
        <v>0</v>
      </c>
      <c r="AX388" s="17">
        <v>0</v>
      </c>
      <c r="AY388" s="17">
        <v>0</v>
      </c>
      <c r="AZ388" s="17">
        <v>0</v>
      </c>
      <c r="BA388" s="17">
        <v>0</v>
      </c>
      <c r="BB388" s="15">
        <f t="shared" si="156"/>
        <v>0</v>
      </c>
      <c r="BC388" s="16">
        <v>0</v>
      </c>
      <c r="BD388" s="17">
        <v>0</v>
      </c>
      <c r="BE388" s="17">
        <v>0</v>
      </c>
      <c r="BF388" s="17">
        <v>0</v>
      </c>
      <c r="BG388" s="17">
        <v>0</v>
      </c>
      <c r="BH388" s="15">
        <f t="shared" si="157"/>
        <v>0</v>
      </c>
      <c r="BI388" s="16">
        <v>89.378948395472733</v>
      </c>
      <c r="BJ388" s="17">
        <v>0</v>
      </c>
      <c r="BK388" s="17">
        <v>0</v>
      </c>
      <c r="BL388" s="17">
        <v>0</v>
      </c>
      <c r="BM388" s="17">
        <v>0</v>
      </c>
      <c r="BN388" s="15">
        <f t="shared" si="158"/>
        <v>89.378948395472733</v>
      </c>
    </row>
    <row r="389" spans="1:66" x14ac:dyDescent="0.2">
      <c r="A389" s="14" t="s">
        <v>888</v>
      </c>
      <c r="B389" s="14" t="s">
        <v>1068</v>
      </c>
      <c r="C389" s="67" t="s">
        <v>889</v>
      </c>
      <c r="D389" s="14" t="s">
        <v>412</v>
      </c>
      <c r="E389" s="14" t="s">
        <v>39</v>
      </c>
      <c r="F389" s="14" t="s">
        <v>40</v>
      </c>
      <c r="G389" s="98">
        <f t="shared" ref="G389:G452" si="164">IFERROR(S389/M389,0)</f>
        <v>0</v>
      </c>
      <c r="H389" s="98">
        <f t="shared" ref="H389:H452" si="165">IFERROR(T389/N389,0)</f>
        <v>0</v>
      </c>
      <c r="I389" s="98">
        <f t="shared" ref="I389:I452" si="166">IFERROR(U389/O389,0)</f>
        <v>0</v>
      </c>
      <c r="J389" s="98">
        <f t="shared" ref="J389:J452" si="167">IFERROR(V389/P389,0)</f>
        <v>0</v>
      </c>
      <c r="K389" s="98">
        <f t="shared" ref="K389:K452" si="168">IFERROR(W389/Q389,0)</f>
        <v>0</v>
      </c>
      <c r="L389" s="15">
        <f t="shared" ref="L389:L452" si="169">IFERROR(X389/R389,0)</f>
        <v>0</v>
      </c>
      <c r="M389" s="99">
        <v>0</v>
      </c>
      <c r="N389" s="98">
        <v>0</v>
      </c>
      <c r="O389" s="98">
        <v>0</v>
      </c>
      <c r="P389" s="98">
        <v>0</v>
      </c>
      <c r="Q389" s="98">
        <v>0</v>
      </c>
      <c r="R389" s="15">
        <f t="shared" ref="R389:R452" si="170">SUM(M389:Q389)</f>
        <v>0</v>
      </c>
      <c r="S389" s="16">
        <v>0</v>
      </c>
      <c r="T389" s="17">
        <v>0</v>
      </c>
      <c r="U389" s="17">
        <v>0</v>
      </c>
      <c r="V389" s="17">
        <v>0</v>
      </c>
      <c r="W389" s="17">
        <v>0</v>
      </c>
      <c r="X389" s="15">
        <f t="shared" ref="X389:X452" si="171">SUM(S389:W389)</f>
        <v>0</v>
      </c>
      <c r="Y389" s="18">
        <f>S389*('Labour cost esc'!J$12-1)</f>
        <v>0</v>
      </c>
      <c r="Z389" s="19">
        <f>T389*('Labour cost esc'!K$12-1)</f>
        <v>0</v>
      </c>
      <c r="AA389" s="19">
        <f>U389*('Labour cost esc'!L$12-1)</f>
        <v>0</v>
      </c>
      <c r="AB389" s="19">
        <f>V389*('Labour cost esc'!M$12-1)</f>
        <v>0</v>
      </c>
      <c r="AC389" s="19">
        <f>W389*('Labour cost esc'!N$12-1)</f>
        <v>0</v>
      </c>
      <c r="AD389" s="15">
        <f t="shared" ref="AD389:AD452" si="172">SUM(Y389:AC389)</f>
        <v>0</v>
      </c>
      <c r="AE389" s="18">
        <f t="shared" ref="AE389:AE452" si="173">S389+Y389</f>
        <v>0</v>
      </c>
      <c r="AF389" s="19">
        <f t="shared" ref="AF389:AF452" si="174">T389+Z389</f>
        <v>0</v>
      </c>
      <c r="AG389" s="19">
        <f t="shared" ref="AG389:AG452" si="175">U389+AA389</f>
        <v>0</v>
      </c>
      <c r="AH389" s="19">
        <f t="shared" ref="AH389:AH452" si="176">V389+AB389</f>
        <v>0</v>
      </c>
      <c r="AI389" s="19">
        <f t="shared" ref="AI389:AI452" si="177">W389+AC389</f>
        <v>0</v>
      </c>
      <c r="AJ389" s="20">
        <f t="shared" ref="AJ389:AJ452" si="178">SUM(AE389:AI389)</f>
        <v>0</v>
      </c>
      <c r="AK389" s="98">
        <f t="shared" si="159"/>
        <v>0</v>
      </c>
      <c r="AL389" s="98">
        <f t="shared" si="160"/>
        <v>0</v>
      </c>
      <c r="AM389" s="98">
        <f t="shared" si="161"/>
        <v>0</v>
      </c>
      <c r="AN389" s="98">
        <f t="shared" si="162"/>
        <v>0</v>
      </c>
      <c r="AO389" s="98">
        <f t="shared" si="163"/>
        <v>0</v>
      </c>
      <c r="AP389" s="15">
        <f t="shared" ref="AP389:AP452" si="179">IFERROR(BB389/AV389,0)</f>
        <v>0</v>
      </c>
      <c r="AQ389" s="99">
        <v>0</v>
      </c>
      <c r="AR389" s="98">
        <v>0</v>
      </c>
      <c r="AS389" s="98">
        <v>0</v>
      </c>
      <c r="AT389" s="98">
        <v>0</v>
      </c>
      <c r="AU389" s="98">
        <v>0</v>
      </c>
      <c r="AV389" s="15">
        <f t="shared" ref="AV389:AV452" si="180">SUM(AQ389:AU389)</f>
        <v>0</v>
      </c>
      <c r="AW389" s="16">
        <v>0</v>
      </c>
      <c r="AX389" s="17">
        <v>0</v>
      </c>
      <c r="AY389" s="17">
        <v>0</v>
      </c>
      <c r="AZ389" s="17">
        <v>0</v>
      </c>
      <c r="BA389" s="17">
        <v>0</v>
      </c>
      <c r="BB389" s="15">
        <f t="shared" ref="BB389:BB452" si="181">SUM(AW389:BA389)</f>
        <v>0</v>
      </c>
      <c r="BC389" s="16">
        <v>0</v>
      </c>
      <c r="BD389" s="17">
        <v>0</v>
      </c>
      <c r="BE389" s="17">
        <v>0</v>
      </c>
      <c r="BF389" s="17">
        <v>0</v>
      </c>
      <c r="BG389" s="17">
        <v>0</v>
      </c>
      <c r="BH389" s="15">
        <f t="shared" ref="BH389:BH452" si="182">SUM(BC389:BG389)</f>
        <v>0</v>
      </c>
      <c r="BI389" s="16">
        <v>102.54407560347275</v>
      </c>
      <c r="BJ389" s="17">
        <v>0</v>
      </c>
      <c r="BK389" s="17">
        <v>0</v>
      </c>
      <c r="BL389" s="17">
        <v>0</v>
      </c>
      <c r="BM389" s="17">
        <v>0</v>
      </c>
      <c r="BN389" s="15">
        <f t="shared" ref="BN389:BN452" si="183">SUM(BI389:BM389)</f>
        <v>102.54407560347275</v>
      </c>
    </row>
    <row r="390" spans="1:66" x14ac:dyDescent="0.2">
      <c r="A390" s="14" t="s">
        <v>890</v>
      </c>
      <c r="B390" s="14" t="s">
        <v>1068</v>
      </c>
      <c r="C390" s="67" t="s">
        <v>891</v>
      </c>
      <c r="D390" s="14" t="s">
        <v>412</v>
      </c>
      <c r="E390" s="14" t="s">
        <v>39</v>
      </c>
      <c r="F390" s="14" t="s">
        <v>37</v>
      </c>
      <c r="G390" s="98">
        <f t="shared" si="164"/>
        <v>0</v>
      </c>
      <c r="H390" s="98">
        <f t="shared" si="165"/>
        <v>0</v>
      </c>
      <c r="I390" s="98">
        <f t="shared" si="166"/>
        <v>0</v>
      </c>
      <c r="J390" s="98">
        <f t="shared" si="167"/>
        <v>0</v>
      </c>
      <c r="K390" s="98">
        <f t="shared" si="168"/>
        <v>0</v>
      </c>
      <c r="L390" s="15">
        <f t="shared" si="169"/>
        <v>0</v>
      </c>
      <c r="M390" s="99">
        <v>0</v>
      </c>
      <c r="N390" s="98">
        <v>0</v>
      </c>
      <c r="O390" s="98">
        <v>0</v>
      </c>
      <c r="P390" s="98">
        <v>0</v>
      </c>
      <c r="Q390" s="98">
        <v>0</v>
      </c>
      <c r="R390" s="15">
        <f t="shared" si="170"/>
        <v>0</v>
      </c>
      <c r="S390" s="16">
        <v>0</v>
      </c>
      <c r="T390" s="17">
        <v>0</v>
      </c>
      <c r="U390" s="17">
        <v>0</v>
      </c>
      <c r="V390" s="17">
        <v>0</v>
      </c>
      <c r="W390" s="17">
        <v>0</v>
      </c>
      <c r="X390" s="15">
        <f t="shared" si="171"/>
        <v>0</v>
      </c>
      <c r="Y390" s="18">
        <f>S390*('Labour cost esc'!J$12-1)</f>
        <v>0</v>
      </c>
      <c r="Z390" s="19">
        <f>T390*('Labour cost esc'!K$12-1)</f>
        <v>0</v>
      </c>
      <c r="AA390" s="19">
        <f>U390*('Labour cost esc'!L$12-1)</f>
        <v>0</v>
      </c>
      <c r="AB390" s="19">
        <f>V390*('Labour cost esc'!M$12-1)</f>
        <v>0</v>
      </c>
      <c r="AC390" s="19">
        <f>W390*('Labour cost esc'!N$12-1)</f>
        <v>0</v>
      </c>
      <c r="AD390" s="15">
        <f t="shared" si="172"/>
        <v>0</v>
      </c>
      <c r="AE390" s="18">
        <f t="shared" si="173"/>
        <v>0</v>
      </c>
      <c r="AF390" s="19">
        <f t="shared" si="174"/>
        <v>0</v>
      </c>
      <c r="AG390" s="19">
        <f t="shared" si="175"/>
        <v>0</v>
      </c>
      <c r="AH390" s="19">
        <f t="shared" si="176"/>
        <v>0</v>
      </c>
      <c r="AI390" s="19">
        <f t="shared" si="177"/>
        <v>0</v>
      </c>
      <c r="AJ390" s="20">
        <f t="shared" si="178"/>
        <v>0</v>
      </c>
      <c r="AK390" s="98">
        <f t="shared" ref="AK390:AK453" si="184">IFERROR(AW390/AQ390,0)</f>
        <v>0</v>
      </c>
      <c r="AL390" s="98">
        <f t="shared" ref="AL390:AL453" si="185">IFERROR(AX390/AR390,0)</f>
        <v>0</v>
      </c>
      <c r="AM390" s="98">
        <f t="shared" ref="AM390:AM453" si="186">IFERROR(AY390/AS390,0)</f>
        <v>0</v>
      </c>
      <c r="AN390" s="98">
        <f t="shared" ref="AN390:AN453" si="187">IFERROR(AZ390/AT390,0)</f>
        <v>0</v>
      </c>
      <c r="AO390" s="98">
        <f t="shared" ref="AO390:AO453" si="188">IFERROR(BA390/AU390,0)</f>
        <v>0</v>
      </c>
      <c r="AP390" s="15">
        <f t="shared" si="179"/>
        <v>0</v>
      </c>
      <c r="AQ390" s="99">
        <v>0</v>
      </c>
      <c r="AR390" s="98">
        <v>0</v>
      </c>
      <c r="AS390" s="98">
        <v>0</v>
      </c>
      <c r="AT390" s="98">
        <v>0</v>
      </c>
      <c r="AU390" s="98">
        <v>0</v>
      </c>
      <c r="AV390" s="15">
        <f t="shared" si="180"/>
        <v>0</v>
      </c>
      <c r="AW390" s="16">
        <v>0</v>
      </c>
      <c r="AX390" s="17">
        <v>0</v>
      </c>
      <c r="AY390" s="17">
        <v>0</v>
      </c>
      <c r="AZ390" s="17">
        <v>0</v>
      </c>
      <c r="BA390" s="17">
        <v>0</v>
      </c>
      <c r="BB390" s="15">
        <f t="shared" si="181"/>
        <v>0</v>
      </c>
      <c r="BC390" s="16">
        <v>0</v>
      </c>
      <c r="BD390" s="17">
        <v>0</v>
      </c>
      <c r="BE390" s="17">
        <v>0</v>
      </c>
      <c r="BF390" s="17">
        <v>0</v>
      </c>
      <c r="BG390" s="17">
        <v>0</v>
      </c>
      <c r="BH390" s="15">
        <f t="shared" si="182"/>
        <v>0</v>
      </c>
      <c r="BI390" s="16">
        <v>90.664258236381841</v>
      </c>
      <c r="BJ390" s="17">
        <v>27.020704387118652</v>
      </c>
      <c r="BK390" s="17">
        <v>0</v>
      </c>
      <c r="BL390" s="17">
        <v>0</v>
      </c>
      <c r="BM390" s="17">
        <v>0</v>
      </c>
      <c r="BN390" s="15">
        <f t="shared" si="183"/>
        <v>117.6849626235005</v>
      </c>
    </row>
    <row r="391" spans="1:66" x14ac:dyDescent="0.2">
      <c r="A391" s="14" t="s">
        <v>892</v>
      </c>
      <c r="B391" s="14" t="s">
        <v>1068</v>
      </c>
      <c r="C391" s="67" t="s">
        <v>893</v>
      </c>
      <c r="D391" s="14" t="s">
        <v>412</v>
      </c>
      <c r="E391" s="14" t="s">
        <v>39</v>
      </c>
      <c r="F391" s="14" t="s">
        <v>37</v>
      </c>
      <c r="G391" s="98">
        <f t="shared" si="164"/>
        <v>0</v>
      </c>
      <c r="H391" s="98">
        <f t="shared" si="165"/>
        <v>0</v>
      </c>
      <c r="I391" s="98">
        <f t="shared" si="166"/>
        <v>0</v>
      </c>
      <c r="J391" s="98">
        <f t="shared" si="167"/>
        <v>0</v>
      </c>
      <c r="K391" s="98">
        <f t="shared" si="168"/>
        <v>0</v>
      </c>
      <c r="L391" s="15">
        <f t="shared" si="169"/>
        <v>0</v>
      </c>
      <c r="M391" s="99">
        <v>0</v>
      </c>
      <c r="N391" s="98">
        <v>0</v>
      </c>
      <c r="O391" s="98">
        <v>0</v>
      </c>
      <c r="P391" s="98">
        <v>0</v>
      </c>
      <c r="Q391" s="98">
        <v>0</v>
      </c>
      <c r="R391" s="15">
        <f t="shared" si="170"/>
        <v>0</v>
      </c>
      <c r="S391" s="16">
        <v>0</v>
      </c>
      <c r="T391" s="17">
        <v>0</v>
      </c>
      <c r="U391" s="17">
        <v>0</v>
      </c>
      <c r="V391" s="17">
        <v>0</v>
      </c>
      <c r="W391" s="17">
        <v>0</v>
      </c>
      <c r="X391" s="15">
        <f t="shared" si="171"/>
        <v>0</v>
      </c>
      <c r="Y391" s="18">
        <f>S391*('Labour cost esc'!J$12-1)</f>
        <v>0</v>
      </c>
      <c r="Z391" s="19">
        <f>T391*('Labour cost esc'!K$12-1)</f>
        <v>0</v>
      </c>
      <c r="AA391" s="19">
        <f>U391*('Labour cost esc'!L$12-1)</f>
        <v>0</v>
      </c>
      <c r="AB391" s="19">
        <f>V391*('Labour cost esc'!M$12-1)</f>
        <v>0</v>
      </c>
      <c r="AC391" s="19">
        <f>W391*('Labour cost esc'!N$12-1)</f>
        <v>0</v>
      </c>
      <c r="AD391" s="15">
        <f t="shared" si="172"/>
        <v>0</v>
      </c>
      <c r="AE391" s="18">
        <f t="shared" si="173"/>
        <v>0</v>
      </c>
      <c r="AF391" s="19">
        <f t="shared" si="174"/>
        <v>0</v>
      </c>
      <c r="AG391" s="19">
        <f t="shared" si="175"/>
        <v>0</v>
      </c>
      <c r="AH391" s="19">
        <f t="shared" si="176"/>
        <v>0</v>
      </c>
      <c r="AI391" s="19">
        <f t="shared" si="177"/>
        <v>0</v>
      </c>
      <c r="AJ391" s="20">
        <f t="shared" si="178"/>
        <v>0</v>
      </c>
      <c r="AK391" s="98">
        <f t="shared" si="184"/>
        <v>0</v>
      </c>
      <c r="AL391" s="98">
        <f t="shared" si="185"/>
        <v>0</v>
      </c>
      <c r="AM391" s="98">
        <f t="shared" si="186"/>
        <v>0</v>
      </c>
      <c r="AN391" s="98">
        <f t="shared" si="187"/>
        <v>0</v>
      </c>
      <c r="AO391" s="98">
        <f t="shared" si="188"/>
        <v>0</v>
      </c>
      <c r="AP391" s="15">
        <f t="shared" si="179"/>
        <v>0</v>
      </c>
      <c r="AQ391" s="99">
        <v>0</v>
      </c>
      <c r="AR391" s="98">
        <v>0</v>
      </c>
      <c r="AS391" s="98">
        <v>0</v>
      </c>
      <c r="AT391" s="98">
        <v>0</v>
      </c>
      <c r="AU391" s="98">
        <v>0</v>
      </c>
      <c r="AV391" s="15">
        <f t="shared" si="180"/>
        <v>0</v>
      </c>
      <c r="AW391" s="16">
        <v>0</v>
      </c>
      <c r="AX391" s="17">
        <v>0</v>
      </c>
      <c r="AY391" s="17">
        <v>0</v>
      </c>
      <c r="AZ391" s="17">
        <v>0</v>
      </c>
      <c r="BA391" s="17">
        <v>0</v>
      </c>
      <c r="BB391" s="15">
        <f t="shared" si="181"/>
        <v>0</v>
      </c>
      <c r="BC391" s="16">
        <v>0</v>
      </c>
      <c r="BD391" s="17">
        <v>0</v>
      </c>
      <c r="BE391" s="17">
        <v>0</v>
      </c>
      <c r="BF391" s="17">
        <v>0</v>
      </c>
      <c r="BG391" s="17">
        <v>0</v>
      </c>
      <c r="BH391" s="15">
        <f t="shared" si="182"/>
        <v>0</v>
      </c>
      <c r="BI391" s="16">
        <v>53.662961646981813</v>
      </c>
      <c r="BJ391" s="17">
        <v>30.919461434237292</v>
      </c>
      <c r="BK391" s="17">
        <v>0</v>
      </c>
      <c r="BL391" s="17">
        <v>0</v>
      </c>
      <c r="BM391" s="17">
        <v>0</v>
      </c>
      <c r="BN391" s="15">
        <f t="shared" si="183"/>
        <v>84.582423081219105</v>
      </c>
    </row>
    <row r="392" spans="1:66" x14ac:dyDescent="0.2">
      <c r="A392" s="14" t="s">
        <v>894</v>
      </c>
      <c r="B392" s="14" t="s">
        <v>1068</v>
      </c>
      <c r="C392" s="67" t="s">
        <v>895</v>
      </c>
      <c r="D392" s="14" t="s">
        <v>412</v>
      </c>
      <c r="E392" s="14" t="s">
        <v>39</v>
      </c>
      <c r="F392" s="14" t="s">
        <v>37</v>
      </c>
      <c r="G392" s="98">
        <f t="shared" si="164"/>
        <v>0</v>
      </c>
      <c r="H392" s="98">
        <f t="shared" si="165"/>
        <v>0</v>
      </c>
      <c r="I392" s="98">
        <f t="shared" si="166"/>
        <v>0</v>
      </c>
      <c r="J392" s="98">
        <f t="shared" si="167"/>
        <v>0</v>
      </c>
      <c r="K392" s="98">
        <f t="shared" si="168"/>
        <v>0</v>
      </c>
      <c r="L392" s="15">
        <f t="shared" si="169"/>
        <v>0</v>
      </c>
      <c r="M392" s="99">
        <v>0</v>
      </c>
      <c r="N392" s="98">
        <v>0</v>
      </c>
      <c r="O392" s="98">
        <v>0</v>
      </c>
      <c r="P392" s="98">
        <v>0</v>
      </c>
      <c r="Q392" s="98">
        <v>0</v>
      </c>
      <c r="R392" s="15">
        <f t="shared" si="170"/>
        <v>0</v>
      </c>
      <c r="S392" s="16">
        <v>0</v>
      </c>
      <c r="T392" s="17">
        <v>0</v>
      </c>
      <c r="U392" s="17">
        <v>0</v>
      </c>
      <c r="V392" s="17">
        <v>0</v>
      </c>
      <c r="W392" s="17">
        <v>0</v>
      </c>
      <c r="X392" s="15">
        <f t="shared" si="171"/>
        <v>0</v>
      </c>
      <c r="Y392" s="18">
        <f>S392*('Labour cost esc'!J$12-1)</f>
        <v>0</v>
      </c>
      <c r="Z392" s="19">
        <f>T392*('Labour cost esc'!K$12-1)</f>
        <v>0</v>
      </c>
      <c r="AA392" s="19">
        <f>U392*('Labour cost esc'!L$12-1)</f>
        <v>0</v>
      </c>
      <c r="AB392" s="19">
        <f>V392*('Labour cost esc'!M$12-1)</f>
        <v>0</v>
      </c>
      <c r="AC392" s="19">
        <f>W392*('Labour cost esc'!N$12-1)</f>
        <v>0</v>
      </c>
      <c r="AD392" s="15">
        <f t="shared" si="172"/>
        <v>0</v>
      </c>
      <c r="AE392" s="18">
        <f t="shared" si="173"/>
        <v>0</v>
      </c>
      <c r="AF392" s="19">
        <f t="shared" si="174"/>
        <v>0</v>
      </c>
      <c r="AG392" s="19">
        <f t="shared" si="175"/>
        <v>0</v>
      </c>
      <c r="AH392" s="19">
        <f t="shared" si="176"/>
        <v>0</v>
      </c>
      <c r="AI392" s="19">
        <f t="shared" si="177"/>
        <v>0</v>
      </c>
      <c r="AJ392" s="20">
        <f t="shared" si="178"/>
        <v>0</v>
      </c>
      <c r="AK392" s="98">
        <f t="shared" si="184"/>
        <v>0</v>
      </c>
      <c r="AL392" s="98">
        <f t="shared" si="185"/>
        <v>0</v>
      </c>
      <c r="AM392" s="98">
        <f t="shared" si="186"/>
        <v>0</v>
      </c>
      <c r="AN392" s="98">
        <f t="shared" si="187"/>
        <v>0</v>
      </c>
      <c r="AO392" s="98">
        <f t="shared" si="188"/>
        <v>0</v>
      </c>
      <c r="AP392" s="15">
        <f t="shared" si="179"/>
        <v>0</v>
      </c>
      <c r="AQ392" s="99">
        <v>0</v>
      </c>
      <c r="AR392" s="98">
        <v>0</v>
      </c>
      <c r="AS392" s="98">
        <v>0</v>
      </c>
      <c r="AT392" s="98">
        <v>0</v>
      </c>
      <c r="AU392" s="98">
        <v>0</v>
      </c>
      <c r="AV392" s="15">
        <f t="shared" si="180"/>
        <v>0</v>
      </c>
      <c r="AW392" s="16">
        <v>0</v>
      </c>
      <c r="AX392" s="17">
        <v>0</v>
      </c>
      <c r="AY392" s="17">
        <v>0</v>
      </c>
      <c r="AZ392" s="17">
        <v>0</v>
      </c>
      <c r="BA392" s="17">
        <v>0</v>
      </c>
      <c r="BB392" s="15">
        <f t="shared" si="181"/>
        <v>0</v>
      </c>
      <c r="BC392" s="16">
        <v>0</v>
      </c>
      <c r="BD392" s="17">
        <v>0</v>
      </c>
      <c r="BE392" s="17">
        <v>0</v>
      </c>
      <c r="BF392" s="17">
        <v>0</v>
      </c>
      <c r="BG392" s="17">
        <v>0</v>
      </c>
      <c r="BH392" s="15">
        <f t="shared" si="182"/>
        <v>0</v>
      </c>
      <c r="BI392" s="16">
        <v>34.137588180600005</v>
      </c>
      <c r="BJ392" s="17">
        <v>186.13811677728816</v>
      </c>
      <c r="BK392" s="17">
        <v>0</v>
      </c>
      <c r="BL392" s="17">
        <v>0</v>
      </c>
      <c r="BM392" s="17">
        <v>0</v>
      </c>
      <c r="BN392" s="15">
        <f t="shared" si="183"/>
        <v>220.27570495788817</v>
      </c>
    </row>
    <row r="393" spans="1:66" x14ac:dyDescent="0.2">
      <c r="A393" s="14" t="s">
        <v>896</v>
      </c>
      <c r="B393" s="14" t="s">
        <v>1068</v>
      </c>
      <c r="C393" s="67" t="s">
        <v>897</v>
      </c>
      <c r="D393" s="14" t="s">
        <v>412</v>
      </c>
      <c r="E393" s="14" t="s">
        <v>39</v>
      </c>
      <c r="F393" s="14" t="s">
        <v>37</v>
      </c>
      <c r="G393" s="98">
        <f t="shared" si="164"/>
        <v>0</v>
      </c>
      <c r="H393" s="98">
        <f t="shared" si="165"/>
        <v>0</v>
      </c>
      <c r="I393" s="98">
        <f t="shared" si="166"/>
        <v>0</v>
      </c>
      <c r="J393" s="98">
        <f t="shared" si="167"/>
        <v>0</v>
      </c>
      <c r="K393" s="98">
        <f t="shared" si="168"/>
        <v>0</v>
      </c>
      <c r="L393" s="15">
        <f t="shared" si="169"/>
        <v>0</v>
      </c>
      <c r="M393" s="99">
        <v>0</v>
      </c>
      <c r="N393" s="98">
        <v>0</v>
      </c>
      <c r="O393" s="98">
        <v>0</v>
      </c>
      <c r="P393" s="98">
        <v>0</v>
      </c>
      <c r="Q393" s="98">
        <v>0</v>
      </c>
      <c r="R393" s="15">
        <f t="shared" si="170"/>
        <v>0</v>
      </c>
      <c r="S393" s="16">
        <v>0</v>
      </c>
      <c r="T393" s="17">
        <v>0</v>
      </c>
      <c r="U393" s="17">
        <v>0</v>
      </c>
      <c r="V393" s="17">
        <v>0</v>
      </c>
      <c r="W393" s="17">
        <v>0</v>
      </c>
      <c r="X393" s="15">
        <f t="shared" si="171"/>
        <v>0</v>
      </c>
      <c r="Y393" s="18">
        <f>S393*('Labour cost esc'!J$12-1)</f>
        <v>0</v>
      </c>
      <c r="Z393" s="19">
        <f>T393*('Labour cost esc'!K$12-1)</f>
        <v>0</v>
      </c>
      <c r="AA393" s="19">
        <f>U393*('Labour cost esc'!L$12-1)</f>
        <v>0</v>
      </c>
      <c r="AB393" s="19">
        <f>V393*('Labour cost esc'!M$12-1)</f>
        <v>0</v>
      </c>
      <c r="AC393" s="19">
        <f>W393*('Labour cost esc'!N$12-1)</f>
        <v>0</v>
      </c>
      <c r="AD393" s="15">
        <f t="shared" si="172"/>
        <v>0</v>
      </c>
      <c r="AE393" s="18">
        <f t="shared" si="173"/>
        <v>0</v>
      </c>
      <c r="AF393" s="19">
        <f t="shared" si="174"/>
        <v>0</v>
      </c>
      <c r="AG393" s="19">
        <f t="shared" si="175"/>
        <v>0</v>
      </c>
      <c r="AH393" s="19">
        <f t="shared" si="176"/>
        <v>0</v>
      </c>
      <c r="AI393" s="19">
        <f t="shared" si="177"/>
        <v>0</v>
      </c>
      <c r="AJ393" s="20">
        <f t="shared" si="178"/>
        <v>0</v>
      </c>
      <c r="AK393" s="98">
        <f t="shared" si="184"/>
        <v>0</v>
      </c>
      <c r="AL393" s="98">
        <f t="shared" si="185"/>
        <v>0</v>
      </c>
      <c r="AM393" s="98">
        <f t="shared" si="186"/>
        <v>0</v>
      </c>
      <c r="AN393" s="98">
        <f t="shared" si="187"/>
        <v>0</v>
      </c>
      <c r="AO393" s="98">
        <f t="shared" si="188"/>
        <v>0</v>
      </c>
      <c r="AP393" s="15">
        <f t="shared" si="179"/>
        <v>0</v>
      </c>
      <c r="AQ393" s="99">
        <v>0</v>
      </c>
      <c r="AR393" s="98">
        <v>0</v>
      </c>
      <c r="AS393" s="98">
        <v>0</v>
      </c>
      <c r="AT393" s="98">
        <v>0</v>
      </c>
      <c r="AU393" s="98">
        <v>0</v>
      </c>
      <c r="AV393" s="15">
        <f t="shared" si="180"/>
        <v>0</v>
      </c>
      <c r="AW393" s="16">
        <v>0</v>
      </c>
      <c r="AX393" s="17">
        <v>0</v>
      </c>
      <c r="AY393" s="17">
        <v>0</v>
      </c>
      <c r="AZ393" s="17">
        <v>0</v>
      </c>
      <c r="BA393" s="17">
        <v>0</v>
      </c>
      <c r="BB393" s="15">
        <f t="shared" si="181"/>
        <v>0</v>
      </c>
      <c r="BC393" s="16">
        <v>0</v>
      </c>
      <c r="BD393" s="17">
        <v>0</v>
      </c>
      <c r="BE393" s="17">
        <v>0</v>
      </c>
      <c r="BF393" s="17">
        <v>0</v>
      </c>
      <c r="BG393" s="17">
        <v>0</v>
      </c>
      <c r="BH393" s="15">
        <f t="shared" si="182"/>
        <v>0</v>
      </c>
      <c r="BI393" s="16">
        <v>61.379441460654554</v>
      </c>
      <c r="BJ393" s="17">
        <v>102.59726275830512</v>
      </c>
      <c r="BK393" s="17">
        <v>0</v>
      </c>
      <c r="BL393" s="17">
        <v>0</v>
      </c>
      <c r="BM393" s="17">
        <v>0</v>
      </c>
      <c r="BN393" s="15">
        <f t="shared" si="183"/>
        <v>163.97670421895967</v>
      </c>
    </row>
    <row r="394" spans="1:66" x14ac:dyDescent="0.2">
      <c r="A394" s="14" t="s">
        <v>898</v>
      </c>
      <c r="B394" s="14" t="s">
        <v>1068</v>
      </c>
      <c r="C394" s="67" t="s">
        <v>899</v>
      </c>
      <c r="D394" s="14" t="s">
        <v>412</v>
      </c>
      <c r="E394" s="14" t="s">
        <v>39</v>
      </c>
      <c r="F394" s="14" t="s">
        <v>37</v>
      </c>
      <c r="G394" s="98">
        <f t="shared" si="164"/>
        <v>0</v>
      </c>
      <c r="H394" s="98">
        <f t="shared" si="165"/>
        <v>0</v>
      </c>
      <c r="I394" s="98">
        <f t="shared" si="166"/>
        <v>0</v>
      </c>
      <c r="J394" s="98">
        <f t="shared" si="167"/>
        <v>0</v>
      </c>
      <c r="K394" s="98">
        <f t="shared" si="168"/>
        <v>0</v>
      </c>
      <c r="L394" s="15">
        <f t="shared" si="169"/>
        <v>0</v>
      </c>
      <c r="M394" s="99">
        <v>0</v>
      </c>
      <c r="N394" s="98">
        <v>0</v>
      </c>
      <c r="O394" s="98">
        <v>0</v>
      </c>
      <c r="P394" s="98">
        <v>0</v>
      </c>
      <c r="Q394" s="98">
        <v>0</v>
      </c>
      <c r="R394" s="15">
        <f t="shared" si="170"/>
        <v>0</v>
      </c>
      <c r="S394" s="16">
        <v>0</v>
      </c>
      <c r="T394" s="17">
        <v>0</v>
      </c>
      <c r="U394" s="17">
        <v>0</v>
      </c>
      <c r="V394" s="17">
        <v>0</v>
      </c>
      <c r="W394" s="17">
        <v>0</v>
      </c>
      <c r="X394" s="15">
        <f t="shared" si="171"/>
        <v>0</v>
      </c>
      <c r="Y394" s="18">
        <f>S394*('Labour cost esc'!J$12-1)</f>
        <v>0</v>
      </c>
      <c r="Z394" s="19">
        <f>T394*('Labour cost esc'!K$12-1)</f>
        <v>0</v>
      </c>
      <c r="AA394" s="19">
        <f>U394*('Labour cost esc'!L$12-1)</f>
        <v>0</v>
      </c>
      <c r="AB394" s="19">
        <f>V394*('Labour cost esc'!M$12-1)</f>
        <v>0</v>
      </c>
      <c r="AC394" s="19">
        <f>W394*('Labour cost esc'!N$12-1)</f>
        <v>0</v>
      </c>
      <c r="AD394" s="15">
        <f t="shared" si="172"/>
        <v>0</v>
      </c>
      <c r="AE394" s="18">
        <f t="shared" si="173"/>
        <v>0</v>
      </c>
      <c r="AF394" s="19">
        <f t="shared" si="174"/>
        <v>0</v>
      </c>
      <c r="AG394" s="19">
        <f t="shared" si="175"/>
        <v>0</v>
      </c>
      <c r="AH394" s="19">
        <f t="shared" si="176"/>
        <v>0</v>
      </c>
      <c r="AI394" s="19">
        <f t="shared" si="177"/>
        <v>0</v>
      </c>
      <c r="AJ394" s="20">
        <f t="shared" si="178"/>
        <v>0</v>
      </c>
      <c r="AK394" s="98">
        <f t="shared" si="184"/>
        <v>0</v>
      </c>
      <c r="AL394" s="98">
        <f t="shared" si="185"/>
        <v>0</v>
      </c>
      <c r="AM394" s="98">
        <f t="shared" si="186"/>
        <v>0</v>
      </c>
      <c r="AN394" s="98">
        <f t="shared" si="187"/>
        <v>0</v>
      </c>
      <c r="AO394" s="98">
        <f t="shared" si="188"/>
        <v>0</v>
      </c>
      <c r="AP394" s="15">
        <f t="shared" si="179"/>
        <v>0</v>
      </c>
      <c r="AQ394" s="99">
        <v>0</v>
      </c>
      <c r="AR394" s="98">
        <v>0</v>
      </c>
      <c r="AS394" s="98">
        <v>0</v>
      </c>
      <c r="AT394" s="98">
        <v>0</v>
      </c>
      <c r="AU394" s="98">
        <v>0</v>
      </c>
      <c r="AV394" s="15">
        <f t="shared" si="180"/>
        <v>0</v>
      </c>
      <c r="AW394" s="16">
        <v>0</v>
      </c>
      <c r="AX394" s="17">
        <v>0</v>
      </c>
      <c r="AY394" s="17">
        <v>0</v>
      </c>
      <c r="AZ394" s="17">
        <v>0</v>
      </c>
      <c r="BA394" s="17">
        <v>0</v>
      </c>
      <c r="BB394" s="15">
        <f t="shared" si="181"/>
        <v>0</v>
      </c>
      <c r="BC394" s="16">
        <v>0</v>
      </c>
      <c r="BD394" s="17">
        <v>0</v>
      </c>
      <c r="BE394" s="17">
        <v>0</v>
      </c>
      <c r="BF394" s="17">
        <v>0</v>
      </c>
      <c r="BG394" s="17">
        <v>0</v>
      </c>
      <c r="BH394" s="15">
        <f t="shared" si="182"/>
        <v>0</v>
      </c>
      <c r="BI394" s="16">
        <v>0</v>
      </c>
      <c r="BJ394" s="17">
        <v>129.99009591762712</v>
      </c>
      <c r="BK394" s="17">
        <v>22.267485870657321</v>
      </c>
      <c r="BL394" s="17">
        <v>0</v>
      </c>
      <c r="BM394" s="17">
        <v>0</v>
      </c>
      <c r="BN394" s="15">
        <f t="shared" si="183"/>
        <v>152.25758178828443</v>
      </c>
    </row>
    <row r="395" spans="1:66" x14ac:dyDescent="0.2">
      <c r="A395" s="14" t="s">
        <v>900</v>
      </c>
      <c r="B395" s="14" t="s">
        <v>1068</v>
      </c>
      <c r="C395" s="67" t="s">
        <v>901</v>
      </c>
      <c r="D395" s="14" t="s">
        <v>412</v>
      </c>
      <c r="E395" s="14" t="s">
        <v>39</v>
      </c>
      <c r="F395" s="14" t="s">
        <v>37</v>
      </c>
      <c r="G395" s="98">
        <f t="shared" si="164"/>
        <v>0</v>
      </c>
      <c r="H395" s="98">
        <f t="shared" si="165"/>
        <v>0</v>
      </c>
      <c r="I395" s="98">
        <f t="shared" si="166"/>
        <v>0</v>
      </c>
      <c r="J395" s="98">
        <f t="shared" si="167"/>
        <v>0</v>
      </c>
      <c r="K395" s="98">
        <f t="shared" si="168"/>
        <v>0</v>
      </c>
      <c r="L395" s="15">
        <f t="shared" si="169"/>
        <v>0</v>
      </c>
      <c r="M395" s="99">
        <v>0</v>
      </c>
      <c r="N395" s="98">
        <v>0</v>
      </c>
      <c r="O395" s="98">
        <v>0</v>
      </c>
      <c r="P395" s="98">
        <v>0</v>
      </c>
      <c r="Q395" s="98">
        <v>0</v>
      </c>
      <c r="R395" s="15">
        <f t="shared" si="170"/>
        <v>0</v>
      </c>
      <c r="S395" s="16">
        <v>0</v>
      </c>
      <c r="T395" s="17">
        <v>0</v>
      </c>
      <c r="U395" s="17">
        <v>0</v>
      </c>
      <c r="V395" s="17">
        <v>0</v>
      </c>
      <c r="W395" s="17">
        <v>0</v>
      </c>
      <c r="X395" s="15">
        <f t="shared" si="171"/>
        <v>0</v>
      </c>
      <c r="Y395" s="18">
        <f>S395*('Labour cost esc'!J$12-1)</f>
        <v>0</v>
      </c>
      <c r="Z395" s="19">
        <f>T395*('Labour cost esc'!K$12-1)</f>
        <v>0</v>
      </c>
      <c r="AA395" s="19">
        <f>U395*('Labour cost esc'!L$12-1)</f>
        <v>0</v>
      </c>
      <c r="AB395" s="19">
        <f>V395*('Labour cost esc'!M$12-1)</f>
        <v>0</v>
      </c>
      <c r="AC395" s="19">
        <f>W395*('Labour cost esc'!N$12-1)</f>
        <v>0</v>
      </c>
      <c r="AD395" s="15">
        <f t="shared" si="172"/>
        <v>0</v>
      </c>
      <c r="AE395" s="18">
        <f t="shared" si="173"/>
        <v>0</v>
      </c>
      <c r="AF395" s="19">
        <f t="shared" si="174"/>
        <v>0</v>
      </c>
      <c r="AG395" s="19">
        <f t="shared" si="175"/>
        <v>0</v>
      </c>
      <c r="AH395" s="19">
        <f t="shared" si="176"/>
        <v>0</v>
      </c>
      <c r="AI395" s="19">
        <f t="shared" si="177"/>
        <v>0</v>
      </c>
      <c r="AJ395" s="20">
        <f t="shared" si="178"/>
        <v>0</v>
      </c>
      <c r="AK395" s="98">
        <f t="shared" si="184"/>
        <v>0</v>
      </c>
      <c r="AL395" s="98">
        <f t="shared" si="185"/>
        <v>0</v>
      </c>
      <c r="AM395" s="98">
        <f t="shared" si="186"/>
        <v>0</v>
      </c>
      <c r="AN395" s="98">
        <f t="shared" si="187"/>
        <v>0</v>
      </c>
      <c r="AO395" s="98">
        <f t="shared" si="188"/>
        <v>0</v>
      </c>
      <c r="AP395" s="15">
        <f t="shared" si="179"/>
        <v>0</v>
      </c>
      <c r="AQ395" s="99">
        <v>0</v>
      </c>
      <c r="AR395" s="98">
        <v>0</v>
      </c>
      <c r="AS395" s="98">
        <v>0</v>
      </c>
      <c r="AT395" s="98">
        <v>0</v>
      </c>
      <c r="AU395" s="98">
        <v>0</v>
      </c>
      <c r="AV395" s="15">
        <f t="shared" si="180"/>
        <v>0</v>
      </c>
      <c r="AW395" s="16">
        <v>0</v>
      </c>
      <c r="AX395" s="17">
        <v>0</v>
      </c>
      <c r="AY395" s="17">
        <v>0</v>
      </c>
      <c r="AZ395" s="17">
        <v>0</v>
      </c>
      <c r="BA395" s="17">
        <v>0</v>
      </c>
      <c r="BB395" s="15">
        <f t="shared" si="181"/>
        <v>0</v>
      </c>
      <c r="BC395" s="16">
        <v>0</v>
      </c>
      <c r="BD395" s="17">
        <v>0</v>
      </c>
      <c r="BE395" s="17">
        <v>0</v>
      </c>
      <c r="BF395" s="17">
        <v>0</v>
      </c>
      <c r="BG395" s="17">
        <v>0</v>
      </c>
      <c r="BH395" s="15">
        <f t="shared" si="182"/>
        <v>0</v>
      </c>
      <c r="BI395" s="16">
        <v>0</v>
      </c>
      <c r="BJ395" s="17">
        <v>0</v>
      </c>
      <c r="BK395" s="17">
        <v>0</v>
      </c>
      <c r="BL395" s="17">
        <v>548.22584228266771</v>
      </c>
      <c r="BM395" s="17">
        <v>0.66776322317406145</v>
      </c>
      <c r="BN395" s="15">
        <f t="shared" si="183"/>
        <v>548.89360550584172</v>
      </c>
    </row>
    <row r="396" spans="1:66" x14ac:dyDescent="0.2">
      <c r="A396" s="14" t="s">
        <v>902</v>
      </c>
      <c r="B396" s="14" t="s">
        <v>1068</v>
      </c>
      <c r="C396" s="67" t="s">
        <v>903</v>
      </c>
      <c r="D396" s="14" t="s">
        <v>412</v>
      </c>
      <c r="E396" s="14" t="s">
        <v>39</v>
      </c>
      <c r="F396" s="14" t="s">
        <v>37</v>
      </c>
      <c r="G396" s="98">
        <f t="shared" si="164"/>
        <v>0</v>
      </c>
      <c r="H396" s="98">
        <f t="shared" si="165"/>
        <v>0</v>
      </c>
      <c r="I396" s="98">
        <f t="shared" si="166"/>
        <v>0</v>
      </c>
      <c r="J396" s="98">
        <f t="shared" si="167"/>
        <v>0</v>
      </c>
      <c r="K396" s="98">
        <f t="shared" si="168"/>
        <v>0</v>
      </c>
      <c r="L396" s="15">
        <f t="shared" si="169"/>
        <v>0</v>
      </c>
      <c r="M396" s="99">
        <v>0</v>
      </c>
      <c r="N396" s="98">
        <v>0</v>
      </c>
      <c r="O396" s="98">
        <v>0</v>
      </c>
      <c r="P396" s="98">
        <v>0</v>
      </c>
      <c r="Q396" s="98">
        <v>0</v>
      </c>
      <c r="R396" s="15">
        <f t="shared" si="170"/>
        <v>0</v>
      </c>
      <c r="S396" s="16">
        <v>0</v>
      </c>
      <c r="T396" s="17">
        <v>0</v>
      </c>
      <c r="U396" s="17">
        <v>0</v>
      </c>
      <c r="V396" s="17">
        <v>0</v>
      </c>
      <c r="W396" s="17">
        <v>0</v>
      </c>
      <c r="X396" s="15">
        <f t="shared" si="171"/>
        <v>0</v>
      </c>
      <c r="Y396" s="18">
        <f>S396*('Labour cost esc'!J$12-1)</f>
        <v>0</v>
      </c>
      <c r="Z396" s="19">
        <f>T396*('Labour cost esc'!K$12-1)</f>
        <v>0</v>
      </c>
      <c r="AA396" s="19">
        <f>U396*('Labour cost esc'!L$12-1)</f>
        <v>0</v>
      </c>
      <c r="AB396" s="19">
        <f>V396*('Labour cost esc'!M$12-1)</f>
        <v>0</v>
      </c>
      <c r="AC396" s="19">
        <f>W396*('Labour cost esc'!N$12-1)</f>
        <v>0</v>
      </c>
      <c r="AD396" s="15">
        <f t="shared" si="172"/>
        <v>0</v>
      </c>
      <c r="AE396" s="18">
        <f t="shared" si="173"/>
        <v>0</v>
      </c>
      <c r="AF396" s="19">
        <f t="shared" si="174"/>
        <v>0</v>
      </c>
      <c r="AG396" s="19">
        <f t="shared" si="175"/>
        <v>0</v>
      </c>
      <c r="AH396" s="19">
        <f t="shared" si="176"/>
        <v>0</v>
      </c>
      <c r="AI396" s="19">
        <f t="shared" si="177"/>
        <v>0</v>
      </c>
      <c r="AJ396" s="20">
        <f t="shared" si="178"/>
        <v>0</v>
      </c>
      <c r="AK396" s="98">
        <f t="shared" si="184"/>
        <v>0</v>
      </c>
      <c r="AL396" s="98">
        <f t="shared" si="185"/>
        <v>0</v>
      </c>
      <c r="AM396" s="98">
        <f t="shared" si="186"/>
        <v>0</v>
      </c>
      <c r="AN396" s="98">
        <f t="shared" si="187"/>
        <v>0</v>
      </c>
      <c r="AO396" s="98">
        <f t="shared" si="188"/>
        <v>0</v>
      </c>
      <c r="AP396" s="15">
        <f t="shared" si="179"/>
        <v>0</v>
      </c>
      <c r="AQ396" s="99">
        <v>0</v>
      </c>
      <c r="AR396" s="98">
        <v>0</v>
      </c>
      <c r="AS396" s="98">
        <v>0</v>
      </c>
      <c r="AT396" s="98">
        <v>0</v>
      </c>
      <c r="AU396" s="98">
        <v>0</v>
      </c>
      <c r="AV396" s="15">
        <f t="shared" si="180"/>
        <v>0</v>
      </c>
      <c r="AW396" s="16">
        <v>0</v>
      </c>
      <c r="AX396" s="17">
        <v>0</v>
      </c>
      <c r="AY396" s="17">
        <v>0</v>
      </c>
      <c r="AZ396" s="17">
        <v>0</v>
      </c>
      <c r="BA396" s="17">
        <v>0</v>
      </c>
      <c r="BB396" s="15">
        <f t="shared" si="181"/>
        <v>0</v>
      </c>
      <c r="BC396" s="16">
        <v>0</v>
      </c>
      <c r="BD396" s="17">
        <v>0</v>
      </c>
      <c r="BE396" s="17">
        <v>0</v>
      </c>
      <c r="BF396" s="17">
        <v>0</v>
      </c>
      <c r="BG396" s="17">
        <v>0</v>
      </c>
      <c r="BH396" s="15">
        <f t="shared" si="182"/>
        <v>0</v>
      </c>
      <c r="BI396" s="16">
        <v>0</v>
      </c>
      <c r="BJ396" s="17">
        <v>0</v>
      </c>
      <c r="BK396" s="17">
        <v>0</v>
      </c>
      <c r="BL396" s="17">
        <v>144.17327340681584</v>
      </c>
      <c r="BM396" s="17">
        <v>13.529872286262798</v>
      </c>
      <c r="BN396" s="15">
        <f t="shared" si="183"/>
        <v>157.70314569307862</v>
      </c>
    </row>
    <row r="397" spans="1:66" x14ac:dyDescent="0.2">
      <c r="A397" s="14" t="s">
        <v>904</v>
      </c>
      <c r="B397" s="14" t="s">
        <v>1068</v>
      </c>
      <c r="C397" s="67" t="s">
        <v>905</v>
      </c>
      <c r="D397" s="14" t="s">
        <v>412</v>
      </c>
      <c r="E397" s="14" t="s">
        <v>39</v>
      </c>
      <c r="F397" s="14" t="s">
        <v>37</v>
      </c>
      <c r="G397" s="98">
        <f t="shared" si="164"/>
        <v>0</v>
      </c>
      <c r="H397" s="98">
        <f t="shared" si="165"/>
        <v>0</v>
      </c>
      <c r="I397" s="98">
        <f t="shared" si="166"/>
        <v>0</v>
      </c>
      <c r="J397" s="98">
        <f t="shared" si="167"/>
        <v>0</v>
      </c>
      <c r="K397" s="98">
        <f t="shared" si="168"/>
        <v>0</v>
      </c>
      <c r="L397" s="15">
        <f t="shared" si="169"/>
        <v>0</v>
      </c>
      <c r="M397" s="99">
        <v>0</v>
      </c>
      <c r="N397" s="98">
        <v>0</v>
      </c>
      <c r="O397" s="98">
        <v>0</v>
      </c>
      <c r="P397" s="98">
        <v>0</v>
      </c>
      <c r="Q397" s="98">
        <v>0</v>
      </c>
      <c r="R397" s="15">
        <f t="shared" si="170"/>
        <v>0</v>
      </c>
      <c r="S397" s="16">
        <v>0</v>
      </c>
      <c r="T397" s="17">
        <v>0</v>
      </c>
      <c r="U397" s="17">
        <v>0</v>
      </c>
      <c r="V397" s="17">
        <v>0</v>
      </c>
      <c r="W397" s="17">
        <v>0</v>
      </c>
      <c r="X397" s="15">
        <f t="shared" si="171"/>
        <v>0</v>
      </c>
      <c r="Y397" s="18">
        <f>S397*('Labour cost esc'!J$12-1)</f>
        <v>0</v>
      </c>
      <c r="Z397" s="19">
        <f>T397*('Labour cost esc'!K$12-1)</f>
        <v>0</v>
      </c>
      <c r="AA397" s="19">
        <f>U397*('Labour cost esc'!L$12-1)</f>
        <v>0</v>
      </c>
      <c r="AB397" s="19">
        <f>V397*('Labour cost esc'!M$12-1)</f>
        <v>0</v>
      </c>
      <c r="AC397" s="19">
        <f>W397*('Labour cost esc'!N$12-1)</f>
        <v>0</v>
      </c>
      <c r="AD397" s="15">
        <f t="shared" si="172"/>
        <v>0</v>
      </c>
      <c r="AE397" s="18">
        <f t="shared" si="173"/>
        <v>0</v>
      </c>
      <c r="AF397" s="19">
        <f t="shared" si="174"/>
        <v>0</v>
      </c>
      <c r="AG397" s="19">
        <f t="shared" si="175"/>
        <v>0</v>
      </c>
      <c r="AH397" s="19">
        <f t="shared" si="176"/>
        <v>0</v>
      </c>
      <c r="AI397" s="19">
        <f t="shared" si="177"/>
        <v>0</v>
      </c>
      <c r="AJ397" s="20">
        <f t="shared" si="178"/>
        <v>0</v>
      </c>
      <c r="AK397" s="98">
        <f t="shared" si="184"/>
        <v>0</v>
      </c>
      <c r="AL397" s="98">
        <f t="shared" si="185"/>
        <v>0</v>
      </c>
      <c r="AM397" s="98">
        <f t="shared" si="186"/>
        <v>0</v>
      </c>
      <c r="AN397" s="98">
        <f t="shared" si="187"/>
        <v>0</v>
      </c>
      <c r="AO397" s="98">
        <f t="shared" si="188"/>
        <v>0</v>
      </c>
      <c r="AP397" s="15">
        <f t="shared" si="179"/>
        <v>0</v>
      </c>
      <c r="AQ397" s="99">
        <v>0</v>
      </c>
      <c r="AR397" s="98">
        <v>0</v>
      </c>
      <c r="AS397" s="98">
        <v>0</v>
      </c>
      <c r="AT397" s="98">
        <v>0</v>
      </c>
      <c r="AU397" s="98">
        <v>0</v>
      </c>
      <c r="AV397" s="15">
        <f t="shared" si="180"/>
        <v>0</v>
      </c>
      <c r="AW397" s="16">
        <v>0</v>
      </c>
      <c r="AX397" s="17">
        <v>0</v>
      </c>
      <c r="AY397" s="17">
        <v>0</v>
      </c>
      <c r="AZ397" s="17">
        <v>0</v>
      </c>
      <c r="BA397" s="17">
        <v>0</v>
      </c>
      <c r="BB397" s="15">
        <f t="shared" si="181"/>
        <v>0</v>
      </c>
      <c r="BC397" s="16">
        <v>0</v>
      </c>
      <c r="BD397" s="17">
        <v>0</v>
      </c>
      <c r="BE397" s="17">
        <v>0</v>
      </c>
      <c r="BF397" s="17">
        <v>0</v>
      </c>
      <c r="BG397" s="17">
        <v>0</v>
      </c>
      <c r="BH397" s="15">
        <f t="shared" si="182"/>
        <v>0</v>
      </c>
      <c r="BI397" s="16">
        <v>0</v>
      </c>
      <c r="BJ397" s="17">
        <v>0</v>
      </c>
      <c r="BK397" s="17">
        <v>0</v>
      </c>
      <c r="BL397" s="17">
        <v>156.31795008635112</v>
      </c>
      <c r="BM397" s="17">
        <v>0.4170094709897611</v>
      </c>
      <c r="BN397" s="15">
        <f t="shared" si="183"/>
        <v>156.73495955734089</v>
      </c>
    </row>
    <row r="398" spans="1:66" x14ac:dyDescent="0.2">
      <c r="A398" s="14" t="s">
        <v>906</v>
      </c>
      <c r="B398" s="14" t="s">
        <v>1068</v>
      </c>
      <c r="C398" s="67" t="s">
        <v>907</v>
      </c>
      <c r="D398" s="14" t="s">
        <v>412</v>
      </c>
      <c r="E398" s="14" t="s">
        <v>39</v>
      </c>
      <c r="F398" s="14" t="s">
        <v>37</v>
      </c>
      <c r="G398" s="98">
        <f t="shared" si="164"/>
        <v>0</v>
      </c>
      <c r="H398" s="98">
        <f t="shared" si="165"/>
        <v>0</v>
      </c>
      <c r="I398" s="98">
        <f t="shared" si="166"/>
        <v>0</v>
      </c>
      <c r="J398" s="98">
        <f t="shared" si="167"/>
        <v>0</v>
      </c>
      <c r="K398" s="98">
        <f t="shared" si="168"/>
        <v>0</v>
      </c>
      <c r="L398" s="15">
        <f t="shared" si="169"/>
        <v>0</v>
      </c>
      <c r="M398" s="99">
        <v>0</v>
      </c>
      <c r="N398" s="98">
        <v>0</v>
      </c>
      <c r="O398" s="98">
        <v>0</v>
      </c>
      <c r="P398" s="98">
        <v>0</v>
      </c>
      <c r="Q398" s="98">
        <v>0</v>
      </c>
      <c r="R398" s="15">
        <f t="shared" si="170"/>
        <v>0</v>
      </c>
      <c r="S398" s="16">
        <v>0</v>
      </c>
      <c r="T398" s="17">
        <v>0</v>
      </c>
      <c r="U398" s="17">
        <v>0</v>
      </c>
      <c r="V398" s="17">
        <v>0</v>
      </c>
      <c r="W398" s="17">
        <v>0</v>
      </c>
      <c r="X398" s="15">
        <f t="shared" si="171"/>
        <v>0</v>
      </c>
      <c r="Y398" s="18">
        <f>S398*('Labour cost esc'!J$12-1)</f>
        <v>0</v>
      </c>
      <c r="Z398" s="19">
        <f>T398*('Labour cost esc'!K$12-1)</f>
        <v>0</v>
      </c>
      <c r="AA398" s="19">
        <f>U398*('Labour cost esc'!L$12-1)</f>
        <v>0</v>
      </c>
      <c r="AB398" s="19">
        <f>V398*('Labour cost esc'!M$12-1)</f>
        <v>0</v>
      </c>
      <c r="AC398" s="19">
        <f>W398*('Labour cost esc'!N$12-1)</f>
        <v>0</v>
      </c>
      <c r="AD398" s="15">
        <f t="shared" si="172"/>
        <v>0</v>
      </c>
      <c r="AE398" s="18">
        <f t="shared" si="173"/>
        <v>0</v>
      </c>
      <c r="AF398" s="19">
        <f t="shared" si="174"/>
        <v>0</v>
      </c>
      <c r="AG398" s="19">
        <f t="shared" si="175"/>
        <v>0</v>
      </c>
      <c r="AH398" s="19">
        <f t="shared" si="176"/>
        <v>0</v>
      </c>
      <c r="AI398" s="19">
        <f t="shared" si="177"/>
        <v>0</v>
      </c>
      <c r="AJ398" s="20">
        <f t="shared" si="178"/>
        <v>0</v>
      </c>
      <c r="AK398" s="98">
        <f t="shared" si="184"/>
        <v>0</v>
      </c>
      <c r="AL398" s="98">
        <f t="shared" si="185"/>
        <v>0</v>
      </c>
      <c r="AM398" s="98">
        <f t="shared" si="186"/>
        <v>0</v>
      </c>
      <c r="AN398" s="98">
        <f t="shared" si="187"/>
        <v>0</v>
      </c>
      <c r="AO398" s="98">
        <f t="shared" si="188"/>
        <v>0</v>
      </c>
      <c r="AP398" s="15">
        <f t="shared" si="179"/>
        <v>0</v>
      </c>
      <c r="AQ398" s="99">
        <v>0</v>
      </c>
      <c r="AR398" s="98">
        <v>0</v>
      </c>
      <c r="AS398" s="98">
        <v>0</v>
      </c>
      <c r="AT398" s="98">
        <v>0</v>
      </c>
      <c r="AU398" s="98">
        <v>0</v>
      </c>
      <c r="AV398" s="15">
        <f t="shared" si="180"/>
        <v>0</v>
      </c>
      <c r="AW398" s="16">
        <v>0</v>
      </c>
      <c r="AX398" s="17">
        <v>0</v>
      </c>
      <c r="AY398" s="17">
        <v>0</v>
      </c>
      <c r="AZ398" s="17">
        <v>0</v>
      </c>
      <c r="BA398" s="17">
        <v>0</v>
      </c>
      <c r="BB398" s="15">
        <f t="shared" si="181"/>
        <v>0</v>
      </c>
      <c r="BC398" s="16">
        <v>0</v>
      </c>
      <c r="BD398" s="17">
        <v>0</v>
      </c>
      <c r="BE398" s="17">
        <v>0</v>
      </c>
      <c r="BF398" s="17">
        <v>0</v>
      </c>
      <c r="BG398" s="17">
        <v>0</v>
      </c>
      <c r="BH398" s="15">
        <f t="shared" si="182"/>
        <v>0</v>
      </c>
      <c r="BI398" s="16">
        <v>0</v>
      </c>
      <c r="BJ398" s="17">
        <v>0</v>
      </c>
      <c r="BK398" s="17">
        <v>0</v>
      </c>
      <c r="BL398" s="17">
        <v>0</v>
      </c>
      <c r="BM398" s="17">
        <v>1172.7442972904437</v>
      </c>
      <c r="BN398" s="15">
        <f t="shared" si="183"/>
        <v>1172.7442972904437</v>
      </c>
    </row>
    <row r="399" spans="1:66" x14ac:dyDescent="0.2">
      <c r="A399" s="14" t="s">
        <v>908</v>
      </c>
      <c r="B399" s="14" t="s">
        <v>1068</v>
      </c>
      <c r="C399" s="67" t="s">
        <v>909</v>
      </c>
      <c r="D399" s="14" t="s">
        <v>412</v>
      </c>
      <c r="E399" s="14" t="s">
        <v>39</v>
      </c>
      <c r="F399" s="14" t="s">
        <v>37</v>
      </c>
      <c r="G399" s="98">
        <f t="shared" si="164"/>
        <v>0</v>
      </c>
      <c r="H399" s="98">
        <f t="shared" si="165"/>
        <v>0</v>
      </c>
      <c r="I399" s="98">
        <f t="shared" si="166"/>
        <v>0</v>
      </c>
      <c r="J399" s="98">
        <f t="shared" si="167"/>
        <v>0</v>
      </c>
      <c r="K399" s="98">
        <f t="shared" si="168"/>
        <v>0</v>
      </c>
      <c r="L399" s="15">
        <f t="shared" si="169"/>
        <v>0</v>
      </c>
      <c r="M399" s="99">
        <v>0</v>
      </c>
      <c r="N399" s="98">
        <v>0</v>
      </c>
      <c r="O399" s="98">
        <v>0</v>
      </c>
      <c r="P399" s="98">
        <v>0</v>
      </c>
      <c r="Q399" s="98">
        <v>0</v>
      </c>
      <c r="R399" s="15">
        <f t="shared" si="170"/>
        <v>0</v>
      </c>
      <c r="S399" s="16">
        <v>0</v>
      </c>
      <c r="T399" s="17">
        <v>0</v>
      </c>
      <c r="U399" s="17">
        <v>0</v>
      </c>
      <c r="V399" s="17">
        <v>0</v>
      </c>
      <c r="W399" s="17">
        <v>0</v>
      </c>
      <c r="X399" s="15">
        <f t="shared" si="171"/>
        <v>0</v>
      </c>
      <c r="Y399" s="18">
        <f>S399*('Labour cost esc'!J$12-1)</f>
        <v>0</v>
      </c>
      <c r="Z399" s="19">
        <f>T399*('Labour cost esc'!K$12-1)</f>
        <v>0</v>
      </c>
      <c r="AA399" s="19">
        <f>U399*('Labour cost esc'!L$12-1)</f>
        <v>0</v>
      </c>
      <c r="AB399" s="19">
        <f>V399*('Labour cost esc'!M$12-1)</f>
        <v>0</v>
      </c>
      <c r="AC399" s="19">
        <f>W399*('Labour cost esc'!N$12-1)</f>
        <v>0</v>
      </c>
      <c r="AD399" s="15">
        <f t="shared" si="172"/>
        <v>0</v>
      </c>
      <c r="AE399" s="18">
        <f t="shared" si="173"/>
        <v>0</v>
      </c>
      <c r="AF399" s="19">
        <f t="shared" si="174"/>
        <v>0</v>
      </c>
      <c r="AG399" s="19">
        <f t="shared" si="175"/>
        <v>0</v>
      </c>
      <c r="AH399" s="19">
        <f t="shared" si="176"/>
        <v>0</v>
      </c>
      <c r="AI399" s="19">
        <f t="shared" si="177"/>
        <v>0</v>
      </c>
      <c r="AJ399" s="20">
        <f t="shared" si="178"/>
        <v>0</v>
      </c>
      <c r="AK399" s="98">
        <f t="shared" si="184"/>
        <v>0</v>
      </c>
      <c r="AL399" s="98">
        <f t="shared" si="185"/>
        <v>0</v>
      </c>
      <c r="AM399" s="98">
        <f t="shared" si="186"/>
        <v>0</v>
      </c>
      <c r="AN399" s="98">
        <f t="shared" si="187"/>
        <v>0</v>
      </c>
      <c r="AO399" s="98">
        <f t="shared" si="188"/>
        <v>0</v>
      </c>
      <c r="AP399" s="15">
        <f t="shared" si="179"/>
        <v>0</v>
      </c>
      <c r="AQ399" s="99">
        <v>0</v>
      </c>
      <c r="AR399" s="98">
        <v>0</v>
      </c>
      <c r="AS399" s="98">
        <v>0</v>
      </c>
      <c r="AT399" s="98">
        <v>0</v>
      </c>
      <c r="AU399" s="98">
        <v>0</v>
      </c>
      <c r="AV399" s="15">
        <f t="shared" si="180"/>
        <v>0</v>
      </c>
      <c r="AW399" s="16">
        <v>0</v>
      </c>
      <c r="AX399" s="17">
        <v>0</v>
      </c>
      <c r="AY399" s="17">
        <v>0</v>
      </c>
      <c r="AZ399" s="17">
        <v>0</v>
      </c>
      <c r="BA399" s="17">
        <v>0</v>
      </c>
      <c r="BB399" s="15">
        <f t="shared" si="181"/>
        <v>0</v>
      </c>
      <c r="BC399" s="16">
        <v>0</v>
      </c>
      <c r="BD399" s="17">
        <v>0</v>
      </c>
      <c r="BE399" s="17">
        <v>0</v>
      </c>
      <c r="BF399" s="17">
        <v>0</v>
      </c>
      <c r="BG399" s="17">
        <v>0</v>
      </c>
      <c r="BH399" s="15">
        <f t="shared" si="182"/>
        <v>0</v>
      </c>
      <c r="BI399" s="16">
        <v>0</v>
      </c>
      <c r="BJ399" s="17">
        <v>0</v>
      </c>
      <c r="BK399" s="17">
        <v>0</v>
      </c>
      <c r="BL399" s="17">
        <v>150.86888419135974</v>
      </c>
      <c r="BM399" s="17">
        <v>0</v>
      </c>
      <c r="BN399" s="15">
        <f t="shared" si="183"/>
        <v>150.86888419135974</v>
      </c>
    </row>
    <row r="400" spans="1:66" x14ac:dyDescent="0.2">
      <c r="A400" s="14" t="s">
        <v>910</v>
      </c>
      <c r="B400" s="14" t="s">
        <v>1068</v>
      </c>
      <c r="C400" s="67" t="s">
        <v>911</v>
      </c>
      <c r="D400" s="14" t="s">
        <v>912</v>
      </c>
      <c r="E400" s="14" t="s">
        <v>31</v>
      </c>
      <c r="F400" s="14" t="s">
        <v>40</v>
      </c>
      <c r="G400" s="98">
        <f t="shared" si="164"/>
        <v>0</v>
      </c>
      <c r="H400" s="98">
        <f t="shared" si="165"/>
        <v>0</v>
      </c>
      <c r="I400" s="98">
        <f t="shared" si="166"/>
        <v>0</v>
      </c>
      <c r="J400" s="98">
        <f t="shared" si="167"/>
        <v>0</v>
      </c>
      <c r="K400" s="98">
        <f t="shared" si="168"/>
        <v>0</v>
      </c>
      <c r="L400" s="15">
        <f t="shared" si="169"/>
        <v>0</v>
      </c>
      <c r="M400" s="99">
        <v>0</v>
      </c>
      <c r="N400" s="98">
        <v>0</v>
      </c>
      <c r="O400" s="98">
        <v>0</v>
      </c>
      <c r="P400" s="98">
        <v>0</v>
      </c>
      <c r="Q400" s="98">
        <v>0</v>
      </c>
      <c r="R400" s="15">
        <f t="shared" si="170"/>
        <v>0</v>
      </c>
      <c r="S400" s="16">
        <v>0</v>
      </c>
      <c r="T400" s="17">
        <v>0</v>
      </c>
      <c r="U400" s="17">
        <v>0</v>
      </c>
      <c r="V400" s="17">
        <v>0</v>
      </c>
      <c r="W400" s="17">
        <v>0</v>
      </c>
      <c r="X400" s="15">
        <f t="shared" si="171"/>
        <v>0</v>
      </c>
      <c r="Y400" s="18">
        <f>S400*('Labour cost esc'!J$12-1)</f>
        <v>0</v>
      </c>
      <c r="Z400" s="19">
        <f>T400*('Labour cost esc'!K$12-1)</f>
        <v>0</v>
      </c>
      <c r="AA400" s="19">
        <f>U400*('Labour cost esc'!L$12-1)</f>
        <v>0</v>
      </c>
      <c r="AB400" s="19">
        <f>V400*('Labour cost esc'!M$12-1)</f>
        <v>0</v>
      </c>
      <c r="AC400" s="19">
        <f>W400*('Labour cost esc'!N$12-1)</f>
        <v>0</v>
      </c>
      <c r="AD400" s="15">
        <f t="shared" si="172"/>
        <v>0</v>
      </c>
      <c r="AE400" s="18">
        <f t="shared" si="173"/>
        <v>0</v>
      </c>
      <c r="AF400" s="19">
        <f t="shared" si="174"/>
        <v>0</v>
      </c>
      <c r="AG400" s="19">
        <f t="shared" si="175"/>
        <v>0</v>
      </c>
      <c r="AH400" s="19">
        <f t="shared" si="176"/>
        <v>0</v>
      </c>
      <c r="AI400" s="19">
        <f t="shared" si="177"/>
        <v>0</v>
      </c>
      <c r="AJ400" s="20">
        <f t="shared" si="178"/>
        <v>0</v>
      </c>
      <c r="AK400" s="98">
        <f t="shared" si="184"/>
        <v>0</v>
      </c>
      <c r="AL400" s="98">
        <f t="shared" si="185"/>
        <v>0</v>
      </c>
      <c r="AM400" s="98">
        <f t="shared" si="186"/>
        <v>0</v>
      </c>
      <c r="AN400" s="98">
        <f t="shared" si="187"/>
        <v>0</v>
      </c>
      <c r="AO400" s="98">
        <f t="shared" si="188"/>
        <v>0</v>
      </c>
      <c r="AP400" s="15">
        <f t="shared" si="179"/>
        <v>0</v>
      </c>
      <c r="AQ400" s="99">
        <v>0</v>
      </c>
      <c r="AR400" s="98">
        <v>0</v>
      </c>
      <c r="AS400" s="98">
        <v>0</v>
      </c>
      <c r="AT400" s="98">
        <v>0</v>
      </c>
      <c r="AU400" s="98">
        <v>0</v>
      </c>
      <c r="AV400" s="15">
        <f t="shared" si="180"/>
        <v>0</v>
      </c>
      <c r="AW400" s="16">
        <v>-3.5172508598957491E-14</v>
      </c>
      <c r="AX400" s="17">
        <v>0</v>
      </c>
      <c r="AY400" s="17">
        <v>0</v>
      </c>
      <c r="AZ400" s="17">
        <v>0</v>
      </c>
      <c r="BA400" s="17">
        <v>0</v>
      </c>
      <c r="BB400" s="15">
        <f t="shared" si="181"/>
        <v>-3.5172508598957491E-14</v>
      </c>
      <c r="BC400" s="16">
        <v>0</v>
      </c>
      <c r="BD400" s="17">
        <v>0</v>
      </c>
      <c r="BE400" s="17">
        <v>0</v>
      </c>
      <c r="BF400" s="17">
        <v>0</v>
      </c>
      <c r="BG400" s="17">
        <v>0</v>
      </c>
      <c r="BH400" s="15">
        <f t="shared" si="182"/>
        <v>0</v>
      </c>
      <c r="BI400" s="16">
        <v>0</v>
      </c>
      <c r="BJ400" s="17">
        <v>0</v>
      </c>
      <c r="BK400" s="17">
        <v>0</v>
      </c>
      <c r="BL400" s="17">
        <v>959.6545738531496</v>
      </c>
      <c r="BM400" s="17">
        <v>3471.5407107558553</v>
      </c>
      <c r="BN400" s="15">
        <f t="shared" si="183"/>
        <v>4431.1952846090053</v>
      </c>
    </row>
    <row r="401" spans="1:66" x14ac:dyDescent="0.2">
      <c r="A401" s="14" t="s">
        <v>913</v>
      </c>
      <c r="B401" s="14" t="s">
        <v>1068</v>
      </c>
      <c r="C401" s="67" t="s">
        <v>914</v>
      </c>
      <c r="D401" s="14" t="s">
        <v>912</v>
      </c>
      <c r="E401" s="14" t="s">
        <v>31</v>
      </c>
      <c r="F401" s="14" t="s">
        <v>40</v>
      </c>
      <c r="G401" s="98">
        <f t="shared" si="164"/>
        <v>0</v>
      </c>
      <c r="H401" s="98">
        <f t="shared" si="165"/>
        <v>0</v>
      </c>
      <c r="I401" s="98">
        <f t="shared" si="166"/>
        <v>0</v>
      </c>
      <c r="J401" s="98">
        <f t="shared" si="167"/>
        <v>0</v>
      </c>
      <c r="K401" s="98">
        <f t="shared" si="168"/>
        <v>0</v>
      </c>
      <c r="L401" s="15">
        <f t="shared" si="169"/>
        <v>0</v>
      </c>
      <c r="M401" s="99">
        <v>0</v>
      </c>
      <c r="N401" s="98">
        <v>0</v>
      </c>
      <c r="O401" s="98">
        <v>0</v>
      </c>
      <c r="P401" s="98">
        <v>0</v>
      </c>
      <c r="Q401" s="98">
        <v>0</v>
      </c>
      <c r="R401" s="15">
        <f t="shared" si="170"/>
        <v>0</v>
      </c>
      <c r="S401" s="16">
        <v>0</v>
      </c>
      <c r="T401" s="17">
        <v>0</v>
      </c>
      <c r="U401" s="17">
        <v>0</v>
      </c>
      <c r="V401" s="17">
        <v>0</v>
      </c>
      <c r="W401" s="17">
        <v>0</v>
      </c>
      <c r="X401" s="15">
        <f t="shared" si="171"/>
        <v>0</v>
      </c>
      <c r="Y401" s="18">
        <f>S401*('Labour cost esc'!J$12-1)</f>
        <v>0</v>
      </c>
      <c r="Z401" s="19">
        <f>T401*('Labour cost esc'!K$12-1)</f>
        <v>0</v>
      </c>
      <c r="AA401" s="19">
        <f>U401*('Labour cost esc'!L$12-1)</f>
        <v>0</v>
      </c>
      <c r="AB401" s="19">
        <f>V401*('Labour cost esc'!M$12-1)</f>
        <v>0</v>
      </c>
      <c r="AC401" s="19">
        <f>W401*('Labour cost esc'!N$12-1)</f>
        <v>0</v>
      </c>
      <c r="AD401" s="15">
        <f t="shared" si="172"/>
        <v>0</v>
      </c>
      <c r="AE401" s="18">
        <f t="shared" si="173"/>
        <v>0</v>
      </c>
      <c r="AF401" s="19">
        <f t="shared" si="174"/>
        <v>0</v>
      </c>
      <c r="AG401" s="19">
        <f t="shared" si="175"/>
        <v>0</v>
      </c>
      <c r="AH401" s="19">
        <f t="shared" si="176"/>
        <v>0</v>
      </c>
      <c r="AI401" s="19">
        <f t="shared" si="177"/>
        <v>0</v>
      </c>
      <c r="AJ401" s="20">
        <f t="shared" si="178"/>
        <v>0</v>
      </c>
      <c r="AK401" s="98">
        <f t="shared" si="184"/>
        <v>0</v>
      </c>
      <c r="AL401" s="98">
        <f t="shared" si="185"/>
        <v>0</v>
      </c>
      <c r="AM401" s="98">
        <f t="shared" si="186"/>
        <v>0</v>
      </c>
      <c r="AN401" s="98">
        <f t="shared" si="187"/>
        <v>0</v>
      </c>
      <c r="AO401" s="98">
        <f t="shared" si="188"/>
        <v>0</v>
      </c>
      <c r="AP401" s="15">
        <f t="shared" si="179"/>
        <v>0</v>
      </c>
      <c r="AQ401" s="99">
        <v>0</v>
      </c>
      <c r="AR401" s="98">
        <v>0</v>
      </c>
      <c r="AS401" s="98">
        <v>0</v>
      </c>
      <c r="AT401" s="98">
        <v>0</v>
      </c>
      <c r="AU401" s="98">
        <v>0</v>
      </c>
      <c r="AV401" s="15">
        <f t="shared" si="180"/>
        <v>0</v>
      </c>
      <c r="AW401" s="16">
        <v>496.76374390807911</v>
      </c>
      <c r="AX401" s="17">
        <v>445.9224817296332</v>
      </c>
      <c r="AY401" s="17">
        <v>67.034879640000014</v>
      </c>
      <c r="AZ401" s="17">
        <v>-50.283380000000008</v>
      </c>
      <c r="BA401" s="17">
        <v>0</v>
      </c>
      <c r="BB401" s="15">
        <f t="shared" si="181"/>
        <v>959.43772527771239</v>
      </c>
      <c r="BC401" s="16">
        <v>0</v>
      </c>
      <c r="BD401" s="17">
        <v>0</v>
      </c>
      <c r="BE401" s="17">
        <v>0</v>
      </c>
      <c r="BF401" s="17">
        <v>0</v>
      </c>
      <c r="BG401" s="17">
        <v>0</v>
      </c>
      <c r="BH401" s="15">
        <f t="shared" si="182"/>
        <v>0</v>
      </c>
      <c r="BI401" s="16">
        <v>0</v>
      </c>
      <c r="BJ401" s="17">
        <v>0</v>
      </c>
      <c r="BK401" s="17">
        <v>0</v>
      </c>
      <c r="BL401" s="17">
        <v>0</v>
      </c>
      <c r="BM401" s="17">
        <v>0</v>
      </c>
      <c r="BN401" s="15">
        <f t="shared" si="183"/>
        <v>0</v>
      </c>
    </row>
    <row r="402" spans="1:66" x14ac:dyDescent="0.2">
      <c r="A402" s="14" t="s">
        <v>915</v>
      </c>
      <c r="B402" s="14" t="s">
        <v>1068</v>
      </c>
      <c r="C402" s="67" t="s">
        <v>916</v>
      </c>
      <c r="D402" s="14" t="s">
        <v>917</v>
      </c>
      <c r="E402" s="14" t="s">
        <v>39</v>
      </c>
      <c r="F402" s="14" t="s">
        <v>37</v>
      </c>
      <c r="G402" s="98">
        <f t="shared" si="164"/>
        <v>0</v>
      </c>
      <c r="H402" s="98">
        <f t="shared" si="165"/>
        <v>0</v>
      </c>
      <c r="I402" s="98">
        <f t="shared" si="166"/>
        <v>0</v>
      </c>
      <c r="J402" s="98">
        <f t="shared" si="167"/>
        <v>0</v>
      </c>
      <c r="K402" s="98">
        <f t="shared" si="168"/>
        <v>0</v>
      </c>
      <c r="L402" s="15">
        <f t="shared" si="169"/>
        <v>0</v>
      </c>
      <c r="M402" s="99">
        <v>0</v>
      </c>
      <c r="N402" s="98">
        <v>0</v>
      </c>
      <c r="O402" s="98">
        <v>0</v>
      </c>
      <c r="P402" s="98">
        <v>0</v>
      </c>
      <c r="Q402" s="98">
        <v>0</v>
      </c>
      <c r="R402" s="15">
        <f t="shared" si="170"/>
        <v>0</v>
      </c>
      <c r="S402" s="16">
        <v>0</v>
      </c>
      <c r="T402" s="17">
        <v>0</v>
      </c>
      <c r="U402" s="17">
        <v>0</v>
      </c>
      <c r="V402" s="17">
        <v>0</v>
      </c>
      <c r="W402" s="17">
        <v>0</v>
      </c>
      <c r="X402" s="15">
        <f t="shared" si="171"/>
        <v>0</v>
      </c>
      <c r="Y402" s="18">
        <f>S402*('Labour cost esc'!J$12-1)</f>
        <v>0</v>
      </c>
      <c r="Z402" s="19">
        <f>T402*('Labour cost esc'!K$12-1)</f>
        <v>0</v>
      </c>
      <c r="AA402" s="19">
        <f>U402*('Labour cost esc'!L$12-1)</f>
        <v>0</v>
      </c>
      <c r="AB402" s="19">
        <f>V402*('Labour cost esc'!M$12-1)</f>
        <v>0</v>
      </c>
      <c r="AC402" s="19">
        <f>W402*('Labour cost esc'!N$12-1)</f>
        <v>0</v>
      </c>
      <c r="AD402" s="15">
        <f t="shared" si="172"/>
        <v>0</v>
      </c>
      <c r="AE402" s="18">
        <f t="shared" si="173"/>
        <v>0</v>
      </c>
      <c r="AF402" s="19">
        <f t="shared" si="174"/>
        <v>0</v>
      </c>
      <c r="AG402" s="19">
        <f t="shared" si="175"/>
        <v>0</v>
      </c>
      <c r="AH402" s="19">
        <f t="shared" si="176"/>
        <v>0</v>
      </c>
      <c r="AI402" s="19">
        <f t="shared" si="177"/>
        <v>0</v>
      </c>
      <c r="AJ402" s="20">
        <f t="shared" si="178"/>
        <v>0</v>
      </c>
      <c r="AK402" s="98">
        <f t="shared" si="184"/>
        <v>0</v>
      </c>
      <c r="AL402" s="98">
        <f t="shared" si="185"/>
        <v>0</v>
      </c>
      <c r="AM402" s="98">
        <f t="shared" si="186"/>
        <v>0</v>
      </c>
      <c r="AN402" s="98">
        <f t="shared" si="187"/>
        <v>0</v>
      </c>
      <c r="AO402" s="98">
        <f t="shared" si="188"/>
        <v>0</v>
      </c>
      <c r="AP402" s="15">
        <f t="shared" si="179"/>
        <v>0</v>
      </c>
      <c r="AQ402" s="99">
        <v>0</v>
      </c>
      <c r="AR402" s="98">
        <v>0</v>
      </c>
      <c r="AS402" s="98">
        <v>0</v>
      </c>
      <c r="AT402" s="98">
        <v>0</v>
      </c>
      <c r="AU402" s="98">
        <v>0</v>
      </c>
      <c r="AV402" s="15">
        <f t="shared" si="180"/>
        <v>0</v>
      </c>
      <c r="AW402" s="16">
        <v>595.07795218689193</v>
      </c>
      <c r="AX402" s="17">
        <v>-17.533419753302756</v>
      </c>
      <c r="AY402" s="17">
        <v>-1.0910586600000003</v>
      </c>
      <c r="AZ402" s="17">
        <v>0</v>
      </c>
      <c r="BA402" s="17">
        <v>0</v>
      </c>
      <c r="BB402" s="15">
        <f t="shared" si="181"/>
        <v>576.45347377358917</v>
      </c>
      <c r="BC402" s="16">
        <v>0</v>
      </c>
      <c r="BD402" s="17">
        <v>0</v>
      </c>
      <c r="BE402" s="17">
        <v>0</v>
      </c>
      <c r="BF402" s="17">
        <v>0</v>
      </c>
      <c r="BG402" s="17">
        <v>0</v>
      </c>
      <c r="BH402" s="15">
        <f t="shared" si="182"/>
        <v>0</v>
      </c>
      <c r="BI402" s="16">
        <v>1363.0881856653816</v>
      </c>
      <c r="BJ402" s="17">
        <v>994.90438439694947</v>
      </c>
      <c r="BK402" s="17">
        <v>454.09378619137607</v>
      </c>
      <c r="BL402" s="17">
        <v>2252.1328959014454</v>
      </c>
      <c r="BM402" s="17">
        <v>3629.134463719146</v>
      </c>
      <c r="BN402" s="15">
        <f t="shared" si="183"/>
        <v>8693.3537158742984</v>
      </c>
    </row>
    <row r="403" spans="1:66" x14ac:dyDescent="0.2">
      <c r="A403" s="14" t="s">
        <v>918</v>
      </c>
      <c r="B403" s="14" t="s">
        <v>1068</v>
      </c>
      <c r="C403" s="67" t="s">
        <v>919</v>
      </c>
      <c r="D403" s="14" t="s">
        <v>917</v>
      </c>
      <c r="E403" s="14" t="s">
        <v>39</v>
      </c>
      <c r="F403" s="14" t="s">
        <v>37</v>
      </c>
      <c r="G403" s="98">
        <f t="shared" si="164"/>
        <v>0</v>
      </c>
      <c r="H403" s="98">
        <f t="shared" si="165"/>
        <v>0</v>
      </c>
      <c r="I403" s="98">
        <f t="shared" si="166"/>
        <v>0</v>
      </c>
      <c r="J403" s="98">
        <f t="shared" si="167"/>
        <v>0</v>
      </c>
      <c r="K403" s="98">
        <f t="shared" si="168"/>
        <v>0</v>
      </c>
      <c r="L403" s="15">
        <f t="shared" si="169"/>
        <v>0</v>
      </c>
      <c r="M403" s="99">
        <v>0</v>
      </c>
      <c r="N403" s="98">
        <v>0</v>
      </c>
      <c r="O403" s="98">
        <v>0</v>
      </c>
      <c r="P403" s="98">
        <v>0</v>
      </c>
      <c r="Q403" s="98">
        <v>0</v>
      </c>
      <c r="R403" s="15">
        <f t="shared" si="170"/>
        <v>0</v>
      </c>
      <c r="S403" s="16">
        <v>0</v>
      </c>
      <c r="T403" s="17">
        <v>0</v>
      </c>
      <c r="U403" s="17">
        <v>0</v>
      </c>
      <c r="V403" s="17">
        <v>0</v>
      </c>
      <c r="W403" s="17">
        <v>0</v>
      </c>
      <c r="X403" s="15">
        <f t="shared" si="171"/>
        <v>0</v>
      </c>
      <c r="Y403" s="18">
        <f>S403*('Labour cost esc'!J$12-1)</f>
        <v>0</v>
      </c>
      <c r="Z403" s="19">
        <f>T403*('Labour cost esc'!K$12-1)</f>
        <v>0</v>
      </c>
      <c r="AA403" s="19">
        <f>U403*('Labour cost esc'!L$12-1)</f>
        <v>0</v>
      </c>
      <c r="AB403" s="19">
        <f>V403*('Labour cost esc'!M$12-1)</f>
        <v>0</v>
      </c>
      <c r="AC403" s="19">
        <f>W403*('Labour cost esc'!N$12-1)</f>
        <v>0</v>
      </c>
      <c r="AD403" s="15">
        <f t="shared" si="172"/>
        <v>0</v>
      </c>
      <c r="AE403" s="18">
        <f t="shared" si="173"/>
        <v>0</v>
      </c>
      <c r="AF403" s="19">
        <f t="shared" si="174"/>
        <v>0</v>
      </c>
      <c r="AG403" s="19">
        <f t="shared" si="175"/>
        <v>0</v>
      </c>
      <c r="AH403" s="19">
        <f t="shared" si="176"/>
        <v>0</v>
      </c>
      <c r="AI403" s="19">
        <f t="shared" si="177"/>
        <v>0</v>
      </c>
      <c r="AJ403" s="20">
        <f t="shared" si="178"/>
        <v>0</v>
      </c>
      <c r="AK403" s="98">
        <f t="shared" si="184"/>
        <v>0</v>
      </c>
      <c r="AL403" s="98">
        <f t="shared" si="185"/>
        <v>0</v>
      </c>
      <c r="AM403" s="98">
        <f t="shared" si="186"/>
        <v>0</v>
      </c>
      <c r="AN403" s="98">
        <f t="shared" si="187"/>
        <v>0</v>
      </c>
      <c r="AO403" s="98">
        <f t="shared" si="188"/>
        <v>0</v>
      </c>
      <c r="AP403" s="15">
        <f t="shared" si="179"/>
        <v>0</v>
      </c>
      <c r="AQ403" s="99">
        <v>0</v>
      </c>
      <c r="AR403" s="98">
        <v>0</v>
      </c>
      <c r="AS403" s="98">
        <v>0</v>
      </c>
      <c r="AT403" s="98">
        <v>0</v>
      </c>
      <c r="AU403" s="98">
        <v>0</v>
      </c>
      <c r="AV403" s="15">
        <f t="shared" si="180"/>
        <v>0</v>
      </c>
      <c r="AW403" s="16">
        <v>678.97379006131894</v>
      </c>
      <c r="AX403" s="17">
        <v>48.158598800642274</v>
      </c>
      <c r="AY403" s="17">
        <v>-3.7325662560760975E-15</v>
      </c>
      <c r="AZ403" s="17">
        <v>0</v>
      </c>
      <c r="BA403" s="17">
        <v>0</v>
      </c>
      <c r="BB403" s="15">
        <f t="shared" si="181"/>
        <v>727.1323888619612</v>
      </c>
      <c r="BC403" s="16">
        <v>0</v>
      </c>
      <c r="BD403" s="17">
        <v>0</v>
      </c>
      <c r="BE403" s="17">
        <v>0</v>
      </c>
      <c r="BF403" s="17">
        <v>0</v>
      </c>
      <c r="BG403" s="17">
        <v>0</v>
      </c>
      <c r="BH403" s="15">
        <f t="shared" si="182"/>
        <v>0</v>
      </c>
      <c r="BI403" s="16">
        <v>0</v>
      </c>
      <c r="BJ403" s="17">
        <v>0</v>
      </c>
      <c r="BK403" s="17">
        <v>0</v>
      </c>
      <c r="BL403" s="17">
        <v>0</v>
      </c>
      <c r="BM403" s="17">
        <v>0</v>
      </c>
      <c r="BN403" s="15">
        <f t="shared" si="183"/>
        <v>0</v>
      </c>
    </row>
    <row r="404" spans="1:66" x14ac:dyDescent="0.2">
      <c r="A404" s="14" t="s">
        <v>920</v>
      </c>
      <c r="B404" s="14" t="s">
        <v>1068</v>
      </c>
      <c r="C404" s="67" t="s">
        <v>921</v>
      </c>
      <c r="D404" s="14" t="s">
        <v>199</v>
      </c>
      <c r="E404" s="14" t="s">
        <v>79</v>
      </c>
      <c r="F404" s="14" t="s">
        <v>48</v>
      </c>
      <c r="G404" s="98">
        <f t="shared" si="164"/>
        <v>0</v>
      </c>
      <c r="H404" s="98">
        <f t="shared" si="165"/>
        <v>0</v>
      </c>
      <c r="I404" s="98">
        <f t="shared" si="166"/>
        <v>0</v>
      </c>
      <c r="J404" s="98">
        <f t="shared" si="167"/>
        <v>0</v>
      </c>
      <c r="K404" s="98">
        <f t="shared" si="168"/>
        <v>0</v>
      </c>
      <c r="L404" s="15">
        <f t="shared" si="169"/>
        <v>0</v>
      </c>
      <c r="M404" s="99">
        <v>0</v>
      </c>
      <c r="N404" s="98">
        <v>0</v>
      </c>
      <c r="O404" s="98">
        <v>0</v>
      </c>
      <c r="P404" s="98">
        <v>0</v>
      </c>
      <c r="Q404" s="98">
        <v>0</v>
      </c>
      <c r="R404" s="15">
        <f t="shared" si="170"/>
        <v>0</v>
      </c>
      <c r="S404" s="16">
        <v>0</v>
      </c>
      <c r="T404" s="17">
        <v>0</v>
      </c>
      <c r="U404" s="17">
        <v>0</v>
      </c>
      <c r="V404" s="17">
        <v>0</v>
      </c>
      <c r="W404" s="17">
        <v>0</v>
      </c>
      <c r="X404" s="15">
        <f t="shared" si="171"/>
        <v>0</v>
      </c>
      <c r="Y404" s="18">
        <f>S404*('Labour cost esc'!J$12-1)</f>
        <v>0</v>
      </c>
      <c r="Z404" s="19">
        <f>T404*('Labour cost esc'!K$12-1)</f>
        <v>0</v>
      </c>
      <c r="AA404" s="19">
        <f>U404*('Labour cost esc'!L$12-1)</f>
        <v>0</v>
      </c>
      <c r="AB404" s="19">
        <f>V404*('Labour cost esc'!M$12-1)</f>
        <v>0</v>
      </c>
      <c r="AC404" s="19">
        <f>W404*('Labour cost esc'!N$12-1)</f>
        <v>0</v>
      </c>
      <c r="AD404" s="15">
        <f t="shared" si="172"/>
        <v>0</v>
      </c>
      <c r="AE404" s="18">
        <f t="shared" si="173"/>
        <v>0</v>
      </c>
      <c r="AF404" s="19">
        <f t="shared" si="174"/>
        <v>0</v>
      </c>
      <c r="AG404" s="19">
        <f t="shared" si="175"/>
        <v>0</v>
      </c>
      <c r="AH404" s="19">
        <f t="shared" si="176"/>
        <v>0</v>
      </c>
      <c r="AI404" s="19">
        <f t="shared" si="177"/>
        <v>0</v>
      </c>
      <c r="AJ404" s="20">
        <f t="shared" si="178"/>
        <v>0</v>
      </c>
      <c r="AK404" s="98">
        <f t="shared" si="184"/>
        <v>0</v>
      </c>
      <c r="AL404" s="98">
        <f t="shared" si="185"/>
        <v>0</v>
      </c>
      <c r="AM404" s="98">
        <f t="shared" si="186"/>
        <v>0</v>
      </c>
      <c r="AN404" s="98">
        <f t="shared" si="187"/>
        <v>0</v>
      </c>
      <c r="AO404" s="98">
        <f t="shared" si="188"/>
        <v>0</v>
      </c>
      <c r="AP404" s="15">
        <f t="shared" si="179"/>
        <v>0</v>
      </c>
      <c r="AQ404" s="99">
        <v>0</v>
      </c>
      <c r="AR404" s="98">
        <v>0</v>
      </c>
      <c r="AS404" s="98">
        <v>0</v>
      </c>
      <c r="AT404" s="98">
        <v>0</v>
      </c>
      <c r="AU404" s="98">
        <v>0</v>
      </c>
      <c r="AV404" s="15">
        <f t="shared" si="180"/>
        <v>0</v>
      </c>
      <c r="AW404" s="16">
        <v>0</v>
      </c>
      <c r="AX404" s="17">
        <v>0</v>
      </c>
      <c r="AY404" s="17">
        <v>0</v>
      </c>
      <c r="AZ404" s="17">
        <v>502.37501000000003</v>
      </c>
      <c r="BA404" s="17">
        <v>1384.1990061865174</v>
      </c>
      <c r="BB404" s="15">
        <f t="shared" si="181"/>
        <v>1886.5740161865174</v>
      </c>
      <c r="BC404" s="16">
        <v>0</v>
      </c>
      <c r="BD404" s="17">
        <v>0</v>
      </c>
      <c r="BE404" s="17">
        <v>0</v>
      </c>
      <c r="BF404" s="17">
        <v>0</v>
      </c>
      <c r="BG404" s="17">
        <v>0</v>
      </c>
      <c r="BH404" s="15">
        <f t="shared" si="182"/>
        <v>0</v>
      </c>
      <c r="BI404" s="16">
        <v>0</v>
      </c>
      <c r="BJ404" s="17">
        <v>0</v>
      </c>
      <c r="BK404" s="17">
        <v>0</v>
      </c>
      <c r="BL404" s="17">
        <v>0</v>
      </c>
      <c r="BM404" s="17">
        <v>0</v>
      </c>
      <c r="BN404" s="15">
        <f t="shared" si="183"/>
        <v>0</v>
      </c>
    </row>
    <row r="405" spans="1:66" x14ac:dyDescent="0.2">
      <c r="A405" s="14" t="s">
        <v>922</v>
      </c>
      <c r="B405" s="14" t="s">
        <v>1068</v>
      </c>
      <c r="C405" s="67" t="s">
        <v>923</v>
      </c>
      <c r="D405" s="14" t="s">
        <v>199</v>
      </c>
      <c r="E405" s="14" t="s">
        <v>79</v>
      </c>
      <c r="F405" s="14" t="s">
        <v>629</v>
      </c>
      <c r="G405" s="98">
        <f t="shared" si="164"/>
        <v>0</v>
      </c>
      <c r="H405" s="98">
        <f t="shared" si="165"/>
        <v>0</v>
      </c>
      <c r="I405" s="98">
        <f t="shared" si="166"/>
        <v>0</v>
      </c>
      <c r="J405" s="98">
        <f t="shared" si="167"/>
        <v>0</v>
      </c>
      <c r="K405" s="98">
        <f t="shared" si="168"/>
        <v>0</v>
      </c>
      <c r="L405" s="15">
        <f t="shared" si="169"/>
        <v>0</v>
      </c>
      <c r="M405" s="99">
        <v>0</v>
      </c>
      <c r="N405" s="98">
        <v>0</v>
      </c>
      <c r="O405" s="98">
        <v>0</v>
      </c>
      <c r="P405" s="98">
        <v>0</v>
      </c>
      <c r="Q405" s="98">
        <v>0</v>
      </c>
      <c r="R405" s="15">
        <f t="shared" si="170"/>
        <v>0</v>
      </c>
      <c r="S405" s="16">
        <v>0</v>
      </c>
      <c r="T405" s="17">
        <v>0</v>
      </c>
      <c r="U405" s="17">
        <v>0</v>
      </c>
      <c r="V405" s="17">
        <v>0</v>
      </c>
      <c r="W405" s="17">
        <v>0</v>
      </c>
      <c r="X405" s="15">
        <f t="shared" si="171"/>
        <v>0</v>
      </c>
      <c r="Y405" s="18">
        <f>S405*('Labour cost esc'!J$12-1)</f>
        <v>0</v>
      </c>
      <c r="Z405" s="19">
        <f>T405*('Labour cost esc'!K$12-1)</f>
        <v>0</v>
      </c>
      <c r="AA405" s="19">
        <f>U405*('Labour cost esc'!L$12-1)</f>
        <v>0</v>
      </c>
      <c r="AB405" s="19">
        <f>V405*('Labour cost esc'!M$12-1)</f>
        <v>0</v>
      </c>
      <c r="AC405" s="19">
        <f>W405*('Labour cost esc'!N$12-1)</f>
        <v>0</v>
      </c>
      <c r="AD405" s="15">
        <f t="shared" si="172"/>
        <v>0</v>
      </c>
      <c r="AE405" s="18">
        <f t="shared" si="173"/>
        <v>0</v>
      </c>
      <c r="AF405" s="19">
        <f t="shared" si="174"/>
        <v>0</v>
      </c>
      <c r="AG405" s="19">
        <f t="shared" si="175"/>
        <v>0</v>
      </c>
      <c r="AH405" s="19">
        <f t="shared" si="176"/>
        <v>0</v>
      </c>
      <c r="AI405" s="19">
        <f t="shared" si="177"/>
        <v>0</v>
      </c>
      <c r="AJ405" s="20">
        <f t="shared" si="178"/>
        <v>0</v>
      </c>
      <c r="AK405" s="98">
        <f t="shared" si="184"/>
        <v>0</v>
      </c>
      <c r="AL405" s="98">
        <f t="shared" si="185"/>
        <v>0</v>
      </c>
      <c r="AM405" s="98">
        <f t="shared" si="186"/>
        <v>0</v>
      </c>
      <c r="AN405" s="98">
        <f t="shared" si="187"/>
        <v>0</v>
      </c>
      <c r="AO405" s="98">
        <f t="shared" si="188"/>
        <v>0</v>
      </c>
      <c r="AP405" s="15">
        <f t="shared" si="179"/>
        <v>0</v>
      </c>
      <c r="AQ405" s="99">
        <v>0</v>
      </c>
      <c r="AR405" s="98">
        <v>0</v>
      </c>
      <c r="AS405" s="98">
        <v>0</v>
      </c>
      <c r="AT405" s="98">
        <v>0</v>
      </c>
      <c r="AU405" s="98">
        <v>0</v>
      </c>
      <c r="AV405" s="15">
        <f t="shared" si="180"/>
        <v>0</v>
      </c>
      <c r="AW405" s="16">
        <v>0</v>
      </c>
      <c r="AX405" s="17">
        <v>0</v>
      </c>
      <c r="AY405" s="17">
        <v>0</v>
      </c>
      <c r="AZ405" s="17">
        <v>0</v>
      </c>
      <c r="BA405" s="17">
        <v>0</v>
      </c>
      <c r="BB405" s="15">
        <f t="shared" si="181"/>
        <v>0</v>
      </c>
      <c r="BC405" s="16">
        <v>0</v>
      </c>
      <c r="BD405" s="17">
        <v>0</v>
      </c>
      <c r="BE405" s="17">
        <v>0</v>
      </c>
      <c r="BF405" s="17">
        <v>0</v>
      </c>
      <c r="BG405" s="17">
        <v>0</v>
      </c>
      <c r="BH405" s="15">
        <f t="shared" si="182"/>
        <v>0</v>
      </c>
      <c r="BI405" s="16">
        <v>218.27375451147279</v>
      </c>
      <c r="BJ405" s="17">
        <v>239.43846935593967</v>
      </c>
      <c r="BK405" s="17">
        <v>419.91183564751981</v>
      </c>
      <c r="BL405" s="17">
        <v>353.33971087631676</v>
      </c>
      <c r="BM405" s="17">
        <v>391.22652601551192</v>
      </c>
      <c r="BN405" s="15">
        <f t="shared" si="183"/>
        <v>1622.1902964067608</v>
      </c>
    </row>
    <row r="406" spans="1:66" x14ac:dyDescent="0.2">
      <c r="A406" s="14" t="s">
        <v>924</v>
      </c>
      <c r="B406" s="14" t="s">
        <v>1068</v>
      </c>
      <c r="C406" s="67" t="s">
        <v>925</v>
      </c>
      <c r="D406" s="14" t="s">
        <v>199</v>
      </c>
      <c r="E406" s="14" t="s">
        <v>79</v>
      </c>
      <c r="F406" s="14" t="s">
        <v>152</v>
      </c>
      <c r="G406" s="98">
        <f t="shared" si="164"/>
        <v>0</v>
      </c>
      <c r="H406" s="98">
        <f t="shared" si="165"/>
        <v>0</v>
      </c>
      <c r="I406" s="98">
        <f t="shared" si="166"/>
        <v>0</v>
      </c>
      <c r="J406" s="98">
        <f t="shared" si="167"/>
        <v>0</v>
      </c>
      <c r="K406" s="98">
        <f t="shared" si="168"/>
        <v>0</v>
      </c>
      <c r="L406" s="15">
        <f t="shared" si="169"/>
        <v>0</v>
      </c>
      <c r="M406" s="99">
        <v>0</v>
      </c>
      <c r="N406" s="98">
        <v>0</v>
      </c>
      <c r="O406" s="98">
        <v>0</v>
      </c>
      <c r="P406" s="98">
        <v>0</v>
      </c>
      <c r="Q406" s="98">
        <v>0</v>
      </c>
      <c r="R406" s="15">
        <f t="shared" si="170"/>
        <v>0</v>
      </c>
      <c r="S406" s="16">
        <v>0</v>
      </c>
      <c r="T406" s="17">
        <v>0</v>
      </c>
      <c r="U406" s="17">
        <v>0</v>
      </c>
      <c r="V406" s="17">
        <v>0</v>
      </c>
      <c r="W406" s="17">
        <v>0</v>
      </c>
      <c r="X406" s="15">
        <f t="shared" si="171"/>
        <v>0</v>
      </c>
      <c r="Y406" s="18">
        <f>S406*('Labour cost esc'!J$12-1)</f>
        <v>0</v>
      </c>
      <c r="Z406" s="19">
        <f>T406*('Labour cost esc'!K$12-1)</f>
        <v>0</v>
      </c>
      <c r="AA406" s="19">
        <f>U406*('Labour cost esc'!L$12-1)</f>
        <v>0</v>
      </c>
      <c r="AB406" s="19">
        <f>V406*('Labour cost esc'!M$12-1)</f>
        <v>0</v>
      </c>
      <c r="AC406" s="19">
        <f>W406*('Labour cost esc'!N$12-1)</f>
        <v>0</v>
      </c>
      <c r="AD406" s="15">
        <f t="shared" si="172"/>
        <v>0</v>
      </c>
      <c r="AE406" s="18">
        <f t="shared" si="173"/>
        <v>0</v>
      </c>
      <c r="AF406" s="19">
        <f t="shared" si="174"/>
        <v>0</v>
      </c>
      <c r="AG406" s="19">
        <f t="shared" si="175"/>
        <v>0</v>
      </c>
      <c r="AH406" s="19">
        <f t="shared" si="176"/>
        <v>0</v>
      </c>
      <c r="AI406" s="19">
        <f t="shared" si="177"/>
        <v>0</v>
      </c>
      <c r="AJ406" s="20">
        <f t="shared" si="178"/>
        <v>0</v>
      </c>
      <c r="AK406" s="98">
        <f t="shared" si="184"/>
        <v>0</v>
      </c>
      <c r="AL406" s="98">
        <f t="shared" si="185"/>
        <v>0</v>
      </c>
      <c r="AM406" s="98">
        <f t="shared" si="186"/>
        <v>0</v>
      </c>
      <c r="AN406" s="98">
        <f t="shared" si="187"/>
        <v>0</v>
      </c>
      <c r="AO406" s="98">
        <f t="shared" si="188"/>
        <v>0</v>
      </c>
      <c r="AP406" s="15">
        <f t="shared" si="179"/>
        <v>0</v>
      </c>
      <c r="AQ406" s="99">
        <v>0</v>
      </c>
      <c r="AR406" s="98">
        <v>0</v>
      </c>
      <c r="AS406" s="98">
        <v>0</v>
      </c>
      <c r="AT406" s="98">
        <v>0</v>
      </c>
      <c r="AU406" s="98">
        <v>0</v>
      </c>
      <c r="AV406" s="15">
        <f t="shared" si="180"/>
        <v>0</v>
      </c>
      <c r="AW406" s="16">
        <v>0</v>
      </c>
      <c r="AX406" s="17">
        <v>0</v>
      </c>
      <c r="AY406" s="17">
        <v>0</v>
      </c>
      <c r="AZ406" s="17">
        <v>0</v>
      </c>
      <c r="BA406" s="17">
        <v>0</v>
      </c>
      <c r="BB406" s="15">
        <f t="shared" si="181"/>
        <v>0</v>
      </c>
      <c r="BC406" s="16">
        <v>0</v>
      </c>
      <c r="BD406" s="17">
        <v>0</v>
      </c>
      <c r="BE406" s="17">
        <v>0</v>
      </c>
      <c r="BF406" s="17">
        <v>0</v>
      </c>
      <c r="BG406" s="17">
        <v>0</v>
      </c>
      <c r="BH406" s="15">
        <f t="shared" si="182"/>
        <v>0</v>
      </c>
      <c r="BI406" s="16">
        <v>0</v>
      </c>
      <c r="BJ406" s="17">
        <v>0</v>
      </c>
      <c r="BK406" s="17">
        <v>0</v>
      </c>
      <c r="BL406" s="17">
        <v>0</v>
      </c>
      <c r="BM406" s="17">
        <v>61.385628971365186</v>
      </c>
      <c r="BN406" s="15">
        <f t="shared" si="183"/>
        <v>61.385628971365186</v>
      </c>
    </row>
    <row r="407" spans="1:66" x14ac:dyDescent="0.2">
      <c r="A407" s="14" t="s">
        <v>926</v>
      </c>
      <c r="B407" s="14" t="s">
        <v>1068</v>
      </c>
      <c r="C407" s="67" t="s">
        <v>198</v>
      </c>
      <c r="D407" s="14" t="s">
        <v>199</v>
      </c>
      <c r="E407" s="14" t="s">
        <v>79</v>
      </c>
      <c r="F407" s="14" t="s">
        <v>152</v>
      </c>
      <c r="G407" s="98">
        <f t="shared" si="164"/>
        <v>0</v>
      </c>
      <c r="H407" s="98">
        <f t="shared" si="165"/>
        <v>0</v>
      </c>
      <c r="I407" s="98">
        <f t="shared" si="166"/>
        <v>0</v>
      </c>
      <c r="J407" s="98">
        <f t="shared" si="167"/>
        <v>0</v>
      </c>
      <c r="K407" s="98">
        <f t="shared" si="168"/>
        <v>0</v>
      </c>
      <c r="L407" s="15">
        <f t="shared" si="169"/>
        <v>0</v>
      </c>
      <c r="M407" s="99">
        <v>0</v>
      </c>
      <c r="N407" s="98">
        <v>0</v>
      </c>
      <c r="O407" s="98">
        <v>0</v>
      </c>
      <c r="P407" s="98">
        <v>0</v>
      </c>
      <c r="Q407" s="98">
        <v>0</v>
      </c>
      <c r="R407" s="15">
        <f t="shared" si="170"/>
        <v>0</v>
      </c>
      <c r="S407" s="16">
        <v>410.26501999999999</v>
      </c>
      <c r="T407" s="17">
        <v>0</v>
      </c>
      <c r="U407" s="17">
        <v>154.02678499999999</v>
      </c>
      <c r="V407" s="17">
        <v>0</v>
      </c>
      <c r="W407" s="17">
        <f>999.257215-600</f>
        <v>399.25721499999997</v>
      </c>
      <c r="X407" s="15">
        <f t="shared" si="171"/>
        <v>963.54901999999993</v>
      </c>
      <c r="Y407" s="18">
        <f>S407*('Labour cost esc'!J$12-1)</f>
        <v>2.0914623427498622</v>
      </c>
      <c r="Z407" s="19">
        <f>T407*('Labour cost esc'!K$12-1)</f>
        <v>0</v>
      </c>
      <c r="AA407" s="19">
        <f>U407*('Labour cost esc'!L$12-1)</f>
        <v>1.5744083255767909</v>
      </c>
      <c r="AB407" s="19">
        <f>V407*('Labour cost esc'!M$12-1)</f>
        <v>0</v>
      </c>
      <c r="AC407" s="19">
        <f>W407*('Labour cost esc'!N$12-1)</f>
        <v>6.137219650049353</v>
      </c>
      <c r="AD407" s="15">
        <f t="shared" si="172"/>
        <v>9.8030903183760056</v>
      </c>
      <c r="AE407" s="18">
        <f t="shared" si="173"/>
        <v>412.35648234274987</v>
      </c>
      <c r="AF407" s="19">
        <f t="shared" si="174"/>
        <v>0</v>
      </c>
      <c r="AG407" s="19">
        <f t="shared" si="175"/>
        <v>155.60119332557679</v>
      </c>
      <c r="AH407" s="19">
        <f t="shared" si="176"/>
        <v>0</v>
      </c>
      <c r="AI407" s="19">
        <f t="shared" si="177"/>
        <v>405.39443465004933</v>
      </c>
      <c r="AJ407" s="20">
        <f t="shared" si="178"/>
        <v>973.35211031837594</v>
      </c>
      <c r="AK407" s="98">
        <f t="shared" si="184"/>
        <v>0</v>
      </c>
      <c r="AL407" s="98">
        <f t="shared" si="185"/>
        <v>0</v>
      </c>
      <c r="AM407" s="98">
        <f t="shared" si="186"/>
        <v>0</v>
      </c>
      <c r="AN407" s="98">
        <f t="shared" si="187"/>
        <v>0</v>
      </c>
      <c r="AO407" s="98">
        <f t="shared" si="188"/>
        <v>0</v>
      </c>
      <c r="AP407" s="15">
        <f t="shared" si="179"/>
        <v>0</v>
      </c>
      <c r="AQ407" s="99">
        <v>0</v>
      </c>
      <c r="AR407" s="98">
        <v>0</v>
      </c>
      <c r="AS407" s="98">
        <v>0</v>
      </c>
      <c r="AT407" s="98">
        <v>0</v>
      </c>
      <c r="AU407" s="98">
        <v>0</v>
      </c>
      <c r="AV407" s="15">
        <f t="shared" si="180"/>
        <v>0</v>
      </c>
      <c r="AW407" s="16">
        <v>46.106328262462455</v>
      </c>
      <c r="AX407" s="17">
        <v>0</v>
      </c>
      <c r="AY407" s="17">
        <v>23.969567839892548</v>
      </c>
      <c r="AZ407" s="17">
        <v>0</v>
      </c>
      <c r="BA407" s="17">
        <v>615.80099381348259</v>
      </c>
      <c r="BB407" s="15">
        <f t="shared" si="181"/>
        <v>685.87688991583764</v>
      </c>
      <c r="BC407" s="16">
        <v>55.228534190171267</v>
      </c>
      <c r="BD407" s="17">
        <v>0</v>
      </c>
      <c r="BE407" s="17">
        <v>26.723862762779461</v>
      </c>
      <c r="BF407" s="17">
        <v>0</v>
      </c>
      <c r="BG407" s="17">
        <v>615.80099381348259</v>
      </c>
      <c r="BH407" s="15">
        <f t="shared" si="182"/>
        <v>697.75339076643331</v>
      </c>
      <c r="BI407" s="16">
        <v>0</v>
      </c>
      <c r="BJ407" s="17">
        <v>0</v>
      </c>
      <c r="BK407" s="17">
        <v>0</v>
      </c>
      <c r="BL407" s="17">
        <v>0</v>
      </c>
      <c r="BM407" s="17">
        <v>0</v>
      </c>
      <c r="BN407" s="15">
        <f t="shared" si="183"/>
        <v>0</v>
      </c>
    </row>
    <row r="408" spans="1:66" x14ac:dyDescent="0.2">
      <c r="A408" s="14" t="s">
        <v>927</v>
      </c>
      <c r="B408" s="14" t="s">
        <v>1068</v>
      </c>
      <c r="C408" s="67" t="s">
        <v>200</v>
      </c>
      <c r="D408" s="14" t="s">
        <v>199</v>
      </c>
      <c r="E408" s="14" t="s">
        <v>79</v>
      </c>
      <c r="F408" s="14" t="s">
        <v>152</v>
      </c>
      <c r="G408" s="98">
        <f t="shared" si="164"/>
        <v>0</v>
      </c>
      <c r="H408" s="98">
        <f t="shared" si="165"/>
        <v>0</v>
      </c>
      <c r="I408" s="98">
        <f t="shared" si="166"/>
        <v>0</v>
      </c>
      <c r="J408" s="98">
        <f t="shared" si="167"/>
        <v>0</v>
      </c>
      <c r="K408" s="98">
        <f t="shared" si="168"/>
        <v>0</v>
      </c>
      <c r="L408" s="15">
        <f t="shared" si="169"/>
        <v>0</v>
      </c>
      <c r="M408" s="99">
        <v>0</v>
      </c>
      <c r="N408" s="98">
        <v>0</v>
      </c>
      <c r="O408" s="98">
        <v>0</v>
      </c>
      <c r="P408" s="98">
        <v>0</v>
      </c>
      <c r="Q408" s="98">
        <v>0</v>
      </c>
      <c r="R408" s="15">
        <f t="shared" si="170"/>
        <v>0</v>
      </c>
      <c r="S408" s="16">
        <v>0</v>
      </c>
      <c r="T408" s="17">
        <v>255.50117152227165</v>
      </c>
      <c r="U408" s="17">
        <v>150.19534712775203</v>
      </c>
      <c r="V408" s="17">
        <v>0</v>
      </c>
      <c r="W408" s="17">
        <v>0</v>
      </c>
      <c r="X408" s="15">
        <f t="shared" si="171"/>
        <v>405.69651865002368</v>
      </c>
      <c r="Y408" s="18">
        <f>S408*('Labour cost esc'!J$12-1)</f>
        <v>0</v>
      </c>
      <c r="Z408" s="19">
        <f>T408*('Labour cost esc'!K$12-1)</f>
        <v>1.9562411199402132</v>
      </c>
      <c r="AA408" s="19">
        <f>U408*('Labour cost esc'!L$12-1)</f>
        <v>1.5352446977376626</v>
      </c>
      <c r="AB408" s="19">
        <f>V408*('Labour cost esc'!M$12-1)</f>
        <v>0</v>
      </c>
      <c r="AC408" s="19">
        <f>W408*('Labour cost esc'!N$12-1)</f>
        <v>0</v>
      </c>
      <c r="AD408" s="15">
        <f t="shared" si="172"/>
        <v>3.4914858176778756</v>
      </c>
      <c r="AE408" s="18">
        <f t="shared" si="173"/>
        <v>0</v>
      </c>
      <c r="AF408" s="19">
        <f t="shared" si="174"/>
        <v>257.45741264221186</v>
      </c>
      <c r="AG408" s="19">
        <f t="shared" si="175"/>
        <v>151.73059182548968</v>
      </c>
      <c r="AH408" s="19">
        <f t="shared" si="176"/>
        <v>0</v>
      </c>
      <c r="AI408" s="19">
        <f t="shared" si="177"/>
        <v>0</v>
      </c>
      <c r="AJ408" s="20">
        <f t="shared" si="178"/>
        <v>409.18800446770155</v>
      </c>
      <c r="AK408" s="98">
        <f t="shared" si="184"/>
        <v>0</v>
      </c>
      <c r="AL408" s="98">
        <f t="shared" si="185"/>
        <v>0</v>
      </c>
      <c r="AM408" s="98">
        <f t="shared" si="186"/>
        <v>0</v>
      </c>
      <c r="AN408" s="98">
        <f t="shared" si="187"/>
        <v>0</v>
      </c>
      <c r="AO408" s="98">
        <f t="shared" si="188"/>
        <v>0</v>
      </c>
      <c r="AP408" s="15">
        <f t="shared" si="179"/>
        <v>0</v>
      </c>
      <c r="AQ408" s="99">
        <v>0</v>
      </c>
      <c r="AR408" s="98">
        <v>0</v>
      </c>
      <c r="AS408" s="98">
        <v>0</v>
      </c>
      <c r="AT408" s="98">
        <v>0</v>
      </c>
      <c r="AU408" s="98">
        <v>0</v>
      </c>
      <c r="AV408" s="15">
        <f t="shared" si="180"/>
        <v>0</v>
      </c>
      <c r="AW408" s="16">
        <v>0</v>
      </c>
      <c r="AX408" s="17">
        <v>0</v>
      </c>
      <c r="AY408" s="17">
        <v>0</v>
      </c>
      <c r="AZ408" s="17">
        <v>0</v>
      </c>
      <c r="BA408" s="17">
        <v>0</v>
      </c>
      <c r="BB408" s="15">
        <f t="shared" si="181"/>
        <v>0</v>
      </c>
      <c r="BC408" s="16">
        <v>0</v>
      </c>
      <c r="BD408" s="17">
        <v>0</v>
      </c>
      <c r="BE408" s="17">
        <v>0</v>
      </c>
      <c r="BF408" s="17">
        <v>0</v>
      </c>
      <c r="BG408" s="17">
        <v>0</v>
      </c>
      <c r="BH408" s="15">
        <f t="shared" si="182"/>
        <v>0</v>
      </c>
      <c r="BI408" s="16">
        <v>0</v>
      </c>
      <c r="BJ408" s="17">
        <v>0</v>
      </c>
      <c r="BK408" s="17">
        <v>0</v>
      </c>
      <c r="BL408" s="17">
        <v>0</v>
      </c>
      <c r="BM408" s="17">
        <v>0</v>
      </c>
      <c r="BN408" s="15">
        <f t="shared" si="183"/>
        <v>0</v>
      </c>
    </row>
    <row r="409" spans="1:66" x14ac:dyDescent="0.2">
      <c r="A409" s="14" t="s">
        <v>928</v>
      </c>
      <c r="B409" s="14" t="s">
        <v>1068</v>
      </c>
      <c r="C409" s="67" t="s">
        <v>201</v>
      </c>
      <c r="D409" s="14" t="s">
        <v>199</v>
      </c>
      <c r="E409" s="14" t="s">
        <v>79</v>
      </c>
      <c r="F409" s="14" t="s">
        <v>152</v>
      </c>
      <c r="G409" s="98">
        <f t="shared" si="164"/>
        <v>0</v>
      </c>
      <c r="H409" s="98">
        <f t="shared" si="165"/>
        <v>0</v>
      </c>
      <c r="I409" s="98">
        <f t="shared" si="166"/>
        <v>0</v>
      </c>
      <c r="J409" s="98">
        <f t="shared" si="167"/>
        <v>0</v>
      </c>
      <c r="K409" s="98">
        <f t="shared" si="168"/>
        <v>0</v>
      </c>
      <c r="L409" s="15">
        <f t="shared" si="169"/>
        <v>0</v>
      </c>
      <c r="M409" s="99">
        <v>0</v>
      </c>
      <c r="N409" s="98">
        <v>0</v>
      </c>
      <c r="O409" s="98">
        <v>0</v>
      </c>
      <c r="P409" s="98">
        <v>0</v>
      </c>
      <c r="Q409" s="98">
        <v>0</v>
      </c>
      <c r="R409" s="15">
        <f t="shared" si="170"/>
        <v>0</v>
      </c>
      <c r="S409" s="16">
        <v>341.66582999999997</v>
      </c>
      <c r="T409" s="17">
        <v>98.510742000000008</v>
      </c>
      <c r="U409" s="17">
        <v>96.935058000000012</v>
      </c>
      <c r="V409" s="17">
        <v>97.053660000000022</v>
      </c>
      <c r="W409" s="17">
        <v>193.03079399999999</v>
      </c>
      <c r="X409" s="15">
        <f t="shared" si="171"/>
        <v>827.19608400000004</v>
      </c>
      <c r="Y409" s="18">
        <f>S409*('Labour cost esc'!J$12-1)</f>
        <v>1.7417551641360411</v>
      </c>
      <c r="Z409" s="19">
        <f>T409*('Labour cost esc'!K$12-1)</f>
        <v>0.75424610818045934</v>
      </c>
      <c r="AA409" s="19">
        <f>U409*('Labour cost esc'!L$12-1)</f>
        <v>0.99083651168508868</v>
      </c>
      <c r="AB409" s="19">
        <f>V409*('Labour cost esc'!M$12-1)</f>
        <v>1.2416414284803352</v>
      </c>
      <c r="AC409" s="19">
        <f>W409*('Labour cost esc'!N$12-1)</f>
        <v>2.9671909172672781</v>
      </c>
      <c r="AD409" s="15">
        <f t="shared" si="172"/>
        <v>7.6956701297492032</v>
      </c>
      <c r="AE409" s="18">
        <f t="shared" si="173"/>
        <v>343.40758516413604</v>
      </c>
      <c r="AF409" s="19">
        <f t="shared" si="174"/>
        <v>99.264988108180461</v>
      </c>
      <c r="AG409" s="19">
        <f t="shared" si="175"/>
        <v>97.925894511685101</v>
      </c>
      <c r="AH409" s="19">
        <f t="shared" si="176"/>
        <v>98.295301428480357</v>
      </c>
      <c r="AI409" s="19">
        <f t="shared" si="177"/>
        <v>195.99798491726727</v>
      </c>
      <c r="AJ409" s="20">
        <f t="shared" si="178"/>
        <v>834.89175412974919</v>
      </c>
      <c r="AK409" s="98">
        <f t="shared" si="184"/>
        <v>0</v>
      </c>
      <c r="AL409" s="98">
        <f t="shared" si="185"/>
        <v>0</v>
      </c>
      <c r="AM409" s="98">
        <f t="shared" si="186"/>
        <v>0</v>
      </c>
      <c r="AN409" s="98">
        <f t="shared" si="187"/>
        <v>0</v>
      </c>
      <c r="AO409" s="98">
        <f t="shared" si="188"/>
        <v>0</v>
      </c>
      <c r="AP409" s="15">
        <f t="shared" si="179"/>
        <v>0</v>
      </c>
      <c r="AQ409" s="99">
        <v>0</v>
      </c>
      <c r="AR409" s="98">
        <v>0</v>
      </c>
      <c r="AS409" s="98">
        <v>0</v>
      </c>
      <c r="AT409" s="98">
        <v>0</v>
      </c>
      <c r="AU409" s="98">
        <v>0</v>
      </c>
      <c r="AV409" s="15">
        <f t="shared" si="180"/>
        <v>0</v>
      </c>
      <c r="AW409" s="16">
        <v>0</v>
      </c>
      <c r="AX409" s="17">
        <v>0</v>
      </c>
      <c r="AY409" s="17">
        <v>0</v>
      </c>
      <c r="AZ409" s="17">
        <v>0</v>
      </c>
      <c r="BA409" s="17">
        <v>0</v>
      </c>
      <c r="BB409" s="15">
        <f t="shared" si="181"/>
        <v>0</v>
      </c>
      <c r="BC409" s="16">
        <v>0</v>
      </c>
      <c r="BD409" s="17">
        <v>0</v>
      </c>
      <c r="BE409" s="17">
        <v>0</v>
      </c>
      <c r="BF409" s="17">
        <v>0</v>
      </c>
      <c r="BG409" s="17">
        <v>0</v>
      </c>
      <c r="BH409" s="15">
        <f t="shared" si="182"/>
        <v>0</v>
      </c>
      <c r="BI409" s="16">
        <v>0</v>
      </c>
      <c r="BJ409" s="17">
        <v>0</v>
      </c>
      <c r="BK409" s="17">
        <v>0</v>
      </c>
      <c r="BL409" s="17">
        <v>0</v>
      </c>
      <c r="BM409" s="17">
        <v>0</v>
      </c>
      <c r="BN409" s="15">
        <f t="shared" si="183"/>
        <v>0</v>
      </c>
    </row>
    <row r="410" spans="1:66" x14ac:dyDescent="0.2">
      <c r="A410" s="14" t="s">
        <v>929</v>
      </c>
      <c r="B410" s="14" t="s">
        <v>1068</v>
      </c>
      <c r="C410" s="67" t="s">
        <v>202</v>
      </c>
      <c r="D410" s="14" t="s">
        <v>199</v>
      </c>
      <c r="E410" s="14" t="s">
        <v>79</v>
      </c>
      <c r="F410" s="14" t="s">
        <v>152</v>
      </c>
      <c r="G410" s="98">
        <f t="shared" si="164"/>
        <v>0</v>
      </c>
      <c r="H410" s="98">
        <f t="shared" si="165"/>
        <v>0</v>
      </c>
      <c r="I410" s="98">
        <f t="shared" si="166"/>
        <v>0</v>
      </c>
      <c r="J410" s="98">
        <f t="shared" si="167"/>
        <v>0</v>
      </c>
      <c r="K410" s="98">
        <f t="shared" si="168"/>
        <v>0</v>
      </c>
      <c r="L410" s="15">
        <f t="shared" si="169"/>
        <v>0</v>
      </c>
      <c r="M410" s="99">
        <v>0</v>
      </c>
      <c r="N410" s="98">
        <v>0</v>
      </c>
      <c r="O410" s="98">
        <v>0</v>
      </c>
      <c r="P410" s="98">
        <v>0</v>
      </c>
      <c r="Q410" s="98">
        <v>0</v>
      </c>
      <c r="R410" s="15">
        <f t="shared" si="170"/>
        <v>0</v>
      </c>
      <c r="S410" s="16">
        <v>15.233463035019456</v>
      </c>
      <c r="T410" s="17">
        <v>15.233463035019456</v>
      </c>
      <c r="U410" s="17">
        <v>15.233463035019456</v>
      </c>
      <c r="V410" s="17">
        <v>15.233463035019456</v>
      </c>
      <c r="W410" s="17">
        <v>15.233463035019456</v>
      </c>
      <c r="X410" s="15">
        <f t="shared" si="171"/>
        <v>76.167315175097286</v>
      </c>
      <c r="Y410" s="18">
        <f>S410*('Labour cost esc'!J$12-1)</f>
        <v>7.7657642582872943E-2</v>
      </c>
      <c r="Z410" s="19">
        <f>T410*('Labour cost esc'!K$12-1)</f>
        <v>0.11663479509954673</v>
      </c>
      <c r="AA410" s="19">
        <f>U410*('Labour cost esc'!L$12-1)</f>
        <v>0.15571117081812053</v>
      </c>
      <c r="AB410" s="19">
        <f>V410*('Labour cost esc'!M$12-1)</f>
        <v>0.19488702232871935</v>
      </c>
      <c r="AC410" s="19">
        <f>W410*('Labour cost esc'!N$12-1)</f>
        <v>0.2341626028644764</v>
      </c>
      <c r="AD410" s="15">
        <f t="shared" si="172"/>
        <v>0.77905323369373602</v>
      </c>
      <c r="AE410" s="18">
        <f t="shared" si="173"/>
        <v>15.311120677602329</v>
      </c>
      <c r="AF410" s="19">
        <f t="shared" si="174"/>
        <v>15.350097830119003</v>
      </c>
      <c r="AG410" s="19">
        <f t="shared" si="175"/>
        <v>15.389174205837577</v>
      </c>
      <c r="AH410" s="19">
        <f t="shared" si="176"/>
        <v>15.428350057348176</v>
      </c>
      <c r="AI410" s="19">
        <f t="shared" si="177"/>
        <v>15.467625637883932</v>
      </c>
      <c r="AJ410" s="20">
        <f t="shared" si="178"/>
        <v>76.946368408791017</v>
      </c>
      <c r="AK410" s="98">
        <f t="shared" si="184"/>
        <v>0</v>
      </c>
      <c r="AL410" s="98">
        <f t="shared" si="185"/>
        <v>0</v>
      </c>
      <c r="AM410" s="98">
        <f t="shared" si="186"/>
        <v>0</v>
      </c>
      <c r="AN410" s="98">
        <f t="shared" si="187"/>
        <v>0</v>
      </c>
      <c r="AO410" s="98">
        <f t="shared" si="188"/>
        <v>0</v>
      </c>
      <c r="AP410" s="15">
        <f t="shared" si="179"/>
        <v>0</v>
      </c>
      <c r="AQ410" s="99">
        <v>0</v>
      </c>
      <c r="AR410" s="98">
        <v>0</v>
      </c>
      <c r="AS410" s="98">
        <v>0</v>
      </c>
      <c r="AT410" s="98">
        <v>0</v>
      </c>
      <c r="AU410" s="98">
        <v>0</v>
      </c>
      <c r="AV410" s="15">
        <f t="shared" si="180"/>
        <v>0</v>
      </c>
      <c r="AW410" s="16">
        <v>0</v>
      </c>
      <c r="AX410" s="17">
        <v>0</v>
      </c>
      <c r="AY410" s="17">
        <v>0</v>
      </c>
      <c r="AZ410" s="17">
        <v>0</v>
      </c>
      <c r="BA410" s="17">
        <v>0</v>
      </c>
      <c r="BB410" s="15">
        <f t="shared" si="181"/>
        <v>0</v>
      </c>
      <c r="BC410" s="16">
        <v>0</v>
      </c>
      <c r="BD410" s="17">
        <v>0</v>
      </c>
      <c r="BE410" s="17">
        <v>0</v>
      </c>
      <c r="BF410" s="17">
        <v>0</v>
      </c>
      <c r="BG410" s="17">
        <v>0</v>
      </c>
      <c r="BH410" s="15">
        <f t="shared" si="182"/>
        <v>0</v>
      </c>
      <c r="BI410" s="16">
        <v>0</v>
      </c>
      <c r="BJ410" s="17">
        <v>0</v>
      </c>
      <c r="BK410" s="17">
        <v>0</v>
      </c>
      <c r="BL410" s="17">
        <v>0</v>
      </c>
      <c r="BM410" s="17">
        <v>0</v>
      </c>
      <c r="BN410" s="15">
        <f t="shared" si="183"/>
        <v>0</v>
      </c>
    </row>
    <row r="411" spans="1:66" x14ac:dyDescent="0.2">
      <c r="A411" s="14" t="s">
        <v>930</v>
      </c>
      <c r="B411" s="14" t="s">
        <v>1068</v>
      </c>
      <c r="C411" s="67" t="s">
        <v>203</v>
      </c>
      <c r="D411" s="14" t="s">
        <v>199</v>
      </c>
      <c r="E411" s="14" t="s">
        <v>79</v>
      </c>
      <c r="F411" s="14" t="s">
        <v>152</v>
      </c>
      <c r="G411" s="98">
        <f t="shared" si="164"/>
        <v>0</v>
      </c>
      <c r="H411" s="98">
        <f t="shared" si="165"/>
        <v>0</v>
      </c>
      <c r="I411" s="98">
        <f t="shared" si="166"/>
        <v>0</v>
      </c>
      <c r="J411" s="98">
        <f t="shared" si="167"/>
        <v>0</v>
      </c>
      <c r="K411" s="98">
        <f t="shared" si="168"/>
        <v>0</v>
      </c>
      <c r="L411" s="15">
        <f t="shared" si="169"/>
        <v>0</v>
      </c>
      <c r="M411" s="99">
        <v>0</v>
      </c>
      <c r="N411" s="98">
        <v>0</v>
      </c>
      <c r="O411" s="98">
        <v>0</v>
      </c>
      <c r="P411" s="98">
        <v>0</v>
      </c>
      <c r="Q411" s="98">
        <v>0</v>
      </c>
      <c r="R411" s="15">
        <f t="shared" si="170"/>
        <v>0</v>
      </c>
      <c r="S411" s="16">
        <v>0</v>
      </c>
      <c r="T411" s="17">
        <v>968.81935899011035</v>
      </c>
      <c r="U411" s="17">
        <v>128.24020073134676</v>
      </c>
      <c r="V411" s="17">
        <v>0</v>
      </c>
      <c r="W411" s="17">
        <v>0</v>
      </c>
      <c r="X411" s="15">
        <f t="shared" si="171"/>
        <v>1097.0595597214572</v>
      </c>
      <c r="Y411" s="18">
        <f>S411*('Labour cost esc'!J$12-1)</f>
        <v>0</v>
      </c>
      <c r="Z411" s="19">
        <f>T411*('Labour cost esc'!K$12-1)</f>
        <v>7.4177517721689483</v>
      </c>
      <c r="AA411" s="19">
        <f>U411*('Labour cost esc'!L$12-1)</f>
        <v>1.3108268130447001</v>
      </c>
      <c r="AB411" s="19">
        <f>V411*('Labour cost esc'!M$12-1)</f>
        <v>0</v>
      </c>
      <c r="AC411" s="19">
        <f>W411*('Labour cost esc'!N$12-1)</f>
        <v>0</v>
      </c>
      <c r="AD411" s="15">
        <f t="shared" si="172"/>
        <v>8.7285785852136488</v>
      </c>
      <c r="AE411" s="18">
        <f t="shared" si="173"/>
        <v>0</v>
      </c>
      <c r="AF411" s="19">
        <f t="shared" si="174"/>
        <v>976.23711076227926</v>
      </c>
      <c r="AG411" s="19">
        <f t="shared" si="175"/>
        <v>129.55102754439147</v>
      </c>
      <c r="AH411" s="19">
        <f t="shared" si="176"/>
        <v>0</v>
      </c>
      <c r="AI411" s="19">
        <f t="shared" si="177"/>
        <v>0</v>
      </c>
      <c r="AJ411" s="20">
        <f t="shared" si="178"/>
        <v>1105.7881383066708</v>
      </c>
      <c r="AK411" s="98">
        <f t="shared" si="184"/>
        <v>0</v>
      </c>
      <c r="AL411" s="98">
        <f t="shared" si="185"/>
        <v>0</v>
      </c>
      <c r="AM411" s="98">
        <f t="shared" si="186"/>
        <v>0</v>
      </c>
      <c r="AN411" s="98">
        <f t="shared" si="187"/>
        <v>0</v>
      </c>
      <c r="AO411" s="98">
        <f t="shared" si="188"/>
        <v>0</v>
      </c>
      <c r="AP411" s="15">
        <f t="shared" si="179"/>
        <v>0</v>
      </c>
      <c r="AQ411" s="99">
        <v>0</v>
      </c>
      <c r="AR411" s="98">
        <v>0</v>
      </c>
      <c r="AS411" s="98">
        <v>0</v>
      </c>
      <c r="AT411" s="98">
        <v>0</v>
      </c>
      <c r="AU411" s="98">
        <v>0</v>
      </c>
      <c r="AV411" s="15">
        <f t="shared" si="180"/>
        <v>0</v>
      </c>
      <c r="AW411" s="16">
        <v>0</v>
      </c>
      <c r="AX411" s="17">
        <v>0</v>
      </c>
      <c r="AY411" s="17">
        <v>0</v>
      </c>
      <c r="AZ411" s="17">
        <v>0</v>
      </c>
      <c r="BA411" s="17">
        <v>0</v>
      </c>
      <c r="BB411" s="15">
        <f t="shared" si="181"/>
        <v>0</v>
      </c>
      <c r="BC411" s="16">
        <v>0</v>
      </c>
      <c r="BD411" s="17">
        <v>0</v>
      </c>
      <c r="BE411" s="17">
        <v>0</v>
      </c>
      <c r="BF411" s="17">
        <v>0</v>
      </c>
      <c r="BG411" s="17">
        <v>0</v>
      </c>
      <c r="BH411" s="15">
        <f t="shared" si="182"/>
        <v>0</v>
      </c>
      <c r="BI411" s="16">
        <v>0</v>
      </c>
      <c r="BJ411" s="17">
        <v>0</v>
      </c>
      <c r="BK411" s="17">
        <v>0</v>
      </c>
      <c r="BL411" s="17">
        <v>0</v>
      </c>
      <c r="BM411" s="17">
        <v>0</v>
      </c>
      <c r="BN411" s="15">
        <f t="shared" si="183"/>
        <v>0</v>
      </c>
    </row>
    <row r="412" spans="1:66" x14ac:dyDescent="0.2">
      <c r="A412" s="14" t="s">
        <v>931</v>
      </c>
      <c r="B412" s="14" t="s">
        <v>1068</v>
      </c>
      <c r="C412" s="67" t="s">
        <v>204</v>
      </c>
      <c r="D412" s="14" t="s">
        <v>199</v>
      </c>
      <c r="E412" s="14" t="s">
        <v>79</v>
      </c>
      <c r="F412" s="14" t="s">
        <v>152</v>
      </c>
      <c r="G412" s="98">
        <f t="shared" si="164"/>
        <v>0</v>
      </c>
      <c r="H412" s="98">
        <f t="shared" si="165"/>
        <v>0</v>
      </c>
      <c r="I412" s="98">
        <f t="shared" si="166"/>
        <v>0</v>
      </c>
      <c r="J412" s="98">
        <f t="shared" si="167"/>
        <v>0</v>
      </c>
      <c r="K412" s="98">
        <f t="shared" si="168"/>
        <v>0</v>
      </c>
      <c r="L412" s="15">
        <f t="shared" si="169"/>
        <v>0</v>
      </c>
      <c r="M412" s="99">
        <v>0</v>
      </c>
      <c r="N412" s="98">
        <v>0</v>
      </c>
      <c r="O412" s="98">
        <v>0</v>
      </c>
      <c r="P412" s="98">
        <v>0</v>
      </c>
      <c r="Q412" s="98">
        <v>0</v>
      </c>
      <c r="R412" s="15">
        <f t="shared" si="170"/>
        <v>0</v>
      </c>
      <c r="S412" s="16">
        <v>278.97716000000003</v>
      </c>
      <c r="T412" s="17">
        <v>280.01264500000002</v>
      </c>
      <c r="U412" s="17">
        <v>281.32109500000001</v>
      </c>
      <c r="V412" s="17">
        <f>279.91227-100</f>
        <v>179.91226999999998</v>
      </c>
      <c r="W412" s="17">
        <f>279.71768-100</f>
        <v>179.71767999999997</v>
      </c>
      <c r="X412" s="15">
        <f t="shared" si="171"/>
        <v>1199.94085</v>
      </c>
      <c r="Y412" s="18">
        <f>S412*('Labour cost esc'!J$12-1)</f>
        <v>1.4221788263286577</v>
      </c>
      <c r="Z412" s="19">
        <f>T412*('Labour cost esc'!K$12-1)</f>
        <v>2.1439128712741455</v>
      </c>
      <c r="AA412" s="19">
        <f>U412*('Labour cost esc'!L$12-1)</f>
        <v>2.8755665719334425</v>
      </c>
      <c r="AB412" s="19">
        <f>V412*('Labour cost esc'!M$12-1)</f>
        <v>2.3016806158978413</v>
      </c>
      <c r="AC412" s="19">
        <f>W412*('Labour cost esc'!N$12-1)</f>
        <v>2.7625471393354322</v>
      </c>
      <c r="AD412" s="15">
        <f t="shared" si="172"/>
        <v>11.50588602476952</v>
      </c>
      <c r="AE412" s="18">
        <f t="shared" si="173"/>
        <v>280.39933882632869</v>
      </c>
      <c r="AF412" s="19">
        <f t="shared" si="174"/>
        <v>282.15655787127417</v>
      </c>
      <c r="AG412" s="19">
        <f t="shared" si="175"/>
        <v>284.19666157193348</v>
      </c>
      <c r="AH412" s="19">
        <f t="shared" si="176"/>
        <v>182.21395061589783</v>
      </c>
      <c r="AI412" s="19">
        <f t="shared" si="177"/>
        <v>182.4802271393354</v>
      </c>
      <c r="AJ412" s="20">
        <f t="shared" si="178"/>
        <v>1211.4467360247695</v>
      </c>
      <c r="AK412" s="98">
        <f t="shared" si="184"/>
        <v>0</v>
      </c>
      <c r="AL412" s="98">
        <f t="shared" si="185"/>
        <v>0</v>
      </c>
      <c r="AM412" s="98">
        <f t="shared" si="186"/>
        <v>0</v>
      </c>
      <c r="AN412" s="98">
        <f t="shared" si="187"/>
        <v>0</v>
      </c>
      <c r="AO412" s="98">
        <f t="shared" si="188"/>
        <v>0</v>
      </c>
      <c r="AP412" s="15">
        <f t="shared" si="179"/>
        <v>0</v>
      </c>
      <c r="AQ412" s="99">
        <v>0</v>
      </c>
      <c r="AR412" s="98">
        <v>0</v>
      </c>
      <c r="AS412" s="98">
        <v>0</v>
      </c>
      <c r="AT412" s="98">
        <v>0</v>
      </c>
      <c r="AU412" s="98">
        <v>0</v>
      </c>
      <c r="AV412" s="15">
        <f t="shared" si="180"/>
        <v>0</v>
      </c>
      <c r="AW412" s="16">
        <v>0</v>
      </c>
      <c r="AX412" s="17">
        <v>0</v>
      </c>
      <c r="AY412" s="17">
        <v>0</v>
      </c>
      <c r="AZ412" s="17">
        <v>0</v>
      </c>
      <c r="BA412" s="17">
        <v>0</v>
      </c>
      <c r="BB412" s="15">
        <f t="shared" si="181"/>
        <v>0</v>
      </c>
      <c r="BC412" s="16">
        <v>0</v>
      </c>
      <c r="BD412" s="17">
        <v>0</v>
      </c>
      <c r="BE412" s="17">
        <v>0</v>
      </c>
      <c r="BF412" s="17">
        <v>0</v>
      </c>
      <c r="BG412" s="17">
        <v>0</v>
      </c>
      <c r="BH412" s="15">
        <f t="shared" si="182"/>
        <v>0</v>
      </c>
      <c r="BI412" s="16">
        <v>0</v>
      </c>
      <c r="BJ412" s="17">
        <v>0</v>
      </c>
      <c r="BK412" s="17">
        <v>0</v>
      </c>
      <c r="BL412" s="17">
        <v>0</v>
      </c>
      <c r="BM412" s="17">
        <v>0</v>
      </c>
      <c r="BN412" s="15">
        <f t="shared" si="183"/>
        <v>0</v>
      </c>
    </row>
    <row r="413" spans="1:66" x14ac:dyDescent="0.2">
      <c r="A413" s="14" t="s">
        <v>932</v>
      </c>
      <c r="B413" s="14" t="s">
        <v>1068</v>
      </c>
      <c r="C413" s="67" t="s">
        <v>205</v>
      </c>
      <c r="D413" s="14" t="s">
        <v>199</v>
      </c>
      <c r="E413" s="14" t="s">
        <v>79</v>
      </c>
      <c r="F413" s="14" t="s">
        <v>152</v>
      </c>
      <c r="G413" s="98">
        <f t="shared" si="164"/>
        <v>0</v>
      </c>
      <c r="H413" s="98">
        <f t="shared" si="165"/>
        <v>0</v>
      </c>
      <c r="I413" s="98">
        <f t="shared" si="166"/>
        <v>0</v>
      </c>
      <c r="J413" s="98">
        <f t="shared" si="167"/>
        <v>0</v>
      </c>
      <c r="K413" s="98">
        <f t="shared" si="168"/>
        <v>0</v>
      </c>
      <c r="L413" s="15">
        <f t="shared" si="169"/>
        <v>0</v>
      </c>
      <c r="M413" s="99">
        <v>0</v>
      </c>
      <c r="N413" s="98">
        <v>0</v>
      </c>
      <c r="O413" s="98">
        <v>0</v>
      </c>
      <c r="P413" s="98">
        <v>0</v>
      </c>
      <c r="Q413" s="98">
        <v>0</v>
      </c>
      <c r="R413" s="15">
        <f t="shared" si="170"/>
        <v>0</v>
      </c>
      <c r="S413" s="16">
        <v>362.48498000000012</v>
      </c>
      <c r="T413" s="17">
        <v>390.38538000000005</v>
      </c>
      <c r="U413" s="17">
        <v>0</v>
      </c>
      <c r="V413" s="17">
        <v>22.000000000000004</v>
      </c>
      <c r="W413" s="17">
        <v>0</v>
      </c>
      <c r="X413" s="15">
        <f t="shared" si="171"/>
        <v>774.87036000000012</v>
      </c>
      <c r="Y413" s="18">
        <f>S413*('Labour cost esc'!J$12-1)</f>
        <v>1.8478877031301311</v>
      </c>
      <c r="Z413" s="19">
        <f>T413*('Labour cost esc'!K$12-1)</f>
        <v>2.988980161732512</v>
      </c>
      <c r="AA413" s="19">
        <f>U413*('Labour cost esc'!L$12-1)</f>
        <v>0</v>
      </c>
      <c r="AB413" s="19">
        <f>V413*('Labour cost esc'!M$12-1)</f>
        <v>0.28145369712556306</v>
      </c>
      <c r="AC413" s="19">
        <f>W413*('Labour cost esc'!N$12-1)</f>
        <v>0</v>
      </c>
      <c r="AD413" s="15">
        <f t="shared" si="172"/>
        <v>5.118321561988207</v>
      </c>
      <c r="AE413" s="18">
        <f t="shared" si="173"/>
        <v>364.33286770313026</v>
      </c>
      <c r="AF413" s="19">
        <f t="shared" si="174"/>
        <v>393.37436016173257</v>
      </c>
      <c r="AG413" s="19">
        <f t="shared" si="175"/>
        <v>0</v>
      </c>
      <c r="AH413" s="19">
        <f t="shared" si="176"/>
        <v>22.281453697125567</v>
      </c>
      <c r="AI413" s="19">
        <f t="shared" si="177"/>
        <v>0</v>
      </c>
      <c r="AJ413" s="20">
        <f t="shared" si="178"/>
        <v>779.98868156198841</v>
      </c>
      <c r="AK413" s="98">
        <f t="shared" si="184"/>
        <v>0</v>
      </c>
      <c r="AL413" s="98">
        <f t="shared" si="185"/>
        <v>0</v>
      </c>
      <c r="AM413" s="98">
        <f t="shared" si="186"/>
        <v>0</v>
      </c>
      <c r="AN413" s="98">
        <f t="shared" si="187"/>
        <v>0</v>
      </c>
      <c r="AO413" s="98">
        <f t="shared" si="188"/>
        <v>0</v>
      </c>
      <c r="AP413" s="15">
        <f t="shared" si="179"/>
        <v>0</v>
      </c>
      <c r="AQ413" s="99">
        <v>0</v>
      </c>
      <c r="AR413" s="98">
        <v>0</v>
      </c>
      <c r="AS413" s="98">
        <v>0</v>
      </c>
      <c r="AT413" s="98">
        <v>0</v>
      </c>
      <c r="AU413" s="98">
        <v>0</v>
      </c>
      <c r="AV413" s="15">
        <f t="shared" si="180"/>
        <v>0</v>
      </c>
      <c r="AW413" s="16">
        <v>0</v>
      </c>
      <c r="AX413" s="17">
        <v>0</v>
      </c>
      <c r="AY413" s="17">
        <v>0</v>
      </c>
      <c r="AZ413" s="17">
        <v>0</v>
      </c>
      <c r="BA413" s="17">
        <v>0</v>
      </c>
      <c r="BB413" s="15">
        <f t="shared" si="181"/>
        <v>0</v>
      </c>
      <c r="BC413" s="16">
        <v>0</v>
      </c>
      <c r="BD413" s="17">
        <v>0</v>
      </c>
      <c r="BE413" s="17">
        <v>0</v>
      </c>
      <c r="BF413" s="17">
        <v>0</v>
      </c>
      <c r="BG413" s="17">
        <v>0</v>
      </c>
      <c r="BH413" s="15">
        <f t="shared" si="182"/>
        <v>0</v>
      </c>
      <c r="BI413" s="16">
        <v>0</v>
      </c>
      <c r="BJ413" s="17">
        <v>0</v>
      </c>
      <c r="BK413" s="17">
        <v>0</v>
      </c>
      <c r="BL413" s="17">
        <v>0</v>
      </c>
      <c r="BM413" s="17">
        <v>0</v>
      </c>
      <c r="BN413" s="15">
        <f t="shared" si="183"/>
        <v>0</v>
      </c>
    </row>
    <row r="414" spans="1:66" x14ac:dyDescent="0.2">
      <c r="A414" s="14" t="s">
        <v>933</v>
      </c>
      <c r="B414" s="14" t="s">
        <v>1068</v>
      </c>
      <c r="C414" s="67" t="s">
        <v>206</v>
      </c>
      <c r="D414" s="14" t="s">
        <v>199</v>
      </c>
      <c r="E414" s="14" t="s">
        <v>79</v>
      </c>
      <c r="F414" s="14" t="s">
        <v>152</v>
      </c>
      <c r="G414" s="98">
        <f t="shared" si="164"/>
        <v>0</v>
      </c>
      <c r="H414" s="98">
        <f t="shared" si="165"/>
        <v>0</v>
      </c>
      <c r="I414" s="98">
        <f t="shared" si="166"/>
        <v>0</v>
      </c>
      <c r="J414" s="98">
        <f t="shared" si="167"/>
        <v>0</v>
      </c>
      <c r="K414" s="98">
        <f t="shared" si="168"/>
        <v>0</v>
      </c>
      <c r="L414" s="15">
        <f t="shared" si="169"/>
        <v>0</v>
      </c>
      <c r="M414" s="99">
        <v>0</v>
      </c>
      <c r="N414" s="98">
        <v>0</v>
      </c>
      <c r="O414" s="98">
        <v>0</v>
      </c>
      <c r="P414" s="98">
        <v>0</v>
      </c>
      <c r="Q414" s="98">
        <v>0</v>
      </c>
      <c r="R414" s="15">
        <f t="shared" si="170"/>
        <v>0</v>
      </c>
      <c r="S414" s="16">
        <v>100</v>
      </c>
      <c r="T414" s="17">
        <v>100</v>
      </c>
      <c r="U414" s="17">
        <v>100</v>
      </c>
      <c r="V414" s="17">
        <v>100</v>
      </c>
      <c r="W414" s="17">
        <v>100</v>
      </c>
      <c r="X414" s="15">
        <f t="shared" si="171"/>
        <v>500</v>
      </c>
      <c r="Y414" s="18">
        <f>S414*('Labour cost esc'!J$12-1)</f>
        <v>0.50978324760659888</v>
      </c>
      <c r="Z414" s="19">
        <f>T414*('Labour cost esc'!K$12-1)</f>
        <v>0.76564859107493</v>
      </c>
      <c r="AA414" s="19">
        <f>U414*('Labour cost esc'!L$12-1)</f>
        <v>1.0221652848086071</v>
      </c>
      <c r="AB414" s="19">
        <f>V414*('Labour cost esc'!M$12-1)</f>
        <v>1.2793349869343773</v>
      </c>
      <c r="AC414" s="19">
        <f>W414*('Labour cost esc'!N$12-1)</f>
        <v>1.5371593598000111</v>
      </c>
      <c r="AD414" s="15">
        <f t="shared" si="172"/>
        <v>5.1140914702245244</v>
      </c>
      <c r="AE414" s="18">
        <f t="shared" si="173"/>
        <v>100.50978324760661</v>
      </c>
      <c r="AF414" s="19">
        <f t="shared" si="174"/>
        <v>100.76564859107494</v>
      </c>
      <c r="AG414" s="19">
        <f t="shared" si="175"/>
        <v>101.02216528480861</v>
      </c>
      <c r="AH414" s="19">
        <f t="shared" si="176"/>
        <v>101.27933498693437</v>
      </c>
      <c r="AI414" s="19">
        <f t="shared" si="177"/>
        <v>101.53715935980001</v>
      </c>
      <c r="AJ414" s="20">
        <f t="shared" si="178"/>
        <v>505.11409147022454</v>
      </c>
      <c r="AK414" s="98">
        <f t="shared" si="184"/>
        <v>0</v>
      </c>
      <c r="AL414" s="98">
        <f t="shared" si="185"/>
        <v>0</v>
      </c>
      <c r="AM414" s="98">
        <f t="shared" si="186"/>
        <v>0</v>
      </c>
      <c r="AN414" s="98">
        <f t="shared" si="187"/>
        <v>0</v>
      </c>
      <c r="AO414" s="98">
        <f t="shared" si="188"/>
        <v>0</v>
      </c>
      <c r="AP414" s="15">
        <f t="shared" si="179"/>
        <v>0</v>
      </c>
      <c r="AQ414" s="99">
        <v>0</v>
      </c>
      <c r="AR414" s="98">
        <v>0</v>
      </c>
      <c r="AS414" s="98">
        <v>0</v>
      </c>
      <c r="AT414" s="98">
        <v>0</v>
      </c>
      <c r="AU414" s="98">
        <v>0</v>
      </c>
      <c r="AV414" s="15">
        <f t="shared" si="180"/>
        <v>0</v>
      </c>
      <c r="AW414" s="16">
        <v>0</v>
      </c>
      <c r="AX414" s="17">
        <v>0</v>
      </c>
      <c r="AY414" s="17">
        <v>0</v>
      </c>
      <c r="AZ414" s="17">
        <v>0</v>
      </c>
      <c r="BA414" s="17">
        <v>0</v>
      </c>
      <c r="BB414" s="15">
        <f t="shared" si="181"/>
        <v>0</v>
      </c>
      <c r="BC414" s="16">
        <v>0</v>
      </c>
      <c r="BD414" s="17">
        <v>0</v>
      </c>
      <c r="BE414" s="17">
        <v>0</v>
      </c>
      <c r="BF414" s="17">
        <v>0</v>
      </c>
      <c r="BG414" s="17">
        <v>0</v>
      </c>
      <c r="BH414" s="15">
        <f t="shared" si="182"/>
        <v>0</v>
      </c>
      <c r="BI414" s="16">
        <v>0</v>
      </c>
      <c r="BJ414" s="17">
        <v>0</v>
      </c>
      <c r="BK414" s="17">
        <v>0</v>
      </c>
      <c r="BL414" s="17">
        <v>0</v>
      </c>
      <c r="BM414" s="17">
        <v>0</v>
      </c>
      <c r="BN414" s="15">
        <f t="shared" si="183"/>
        <v>0</v>
      </c>
    </row>
    <row r="415" spans="1:66" x14ac:dyDescent="0.2">
      <c r="A415" s="14" t="s">
        <v>934</v>
      </c>
      <c r="B415" s="14" t="s">
        <v>1068</v>
      </c>
      <c r="C415" s="67" t="s">
        <v>207</v>
      </c>
      <c r="D415" s="14" t="s">
        <v>199</v>
      </c>
      <c r="E415" s="14" t="s">
        <v>79</v>
      </c>
      <c r="F415" s="14" t="s">
        <v>152</v>
      </c>
      <c r="G415" s="98">
        <f t="shared" si="164"/>
        <v>0</v>
      </c>
      <c r="H415" s="98">
        <f t="shared" si="165"/>
        <v>0</v>
      </c>
      <c r="I415" s="98">
        <f t="shared" si="166"/>
        <v>0</v>
      </c>
      <c r="J415" s="98">
        <f t="shared" si="167"/>
        <v>0</v>
      </c>
      <c r="K415" s="98">
        <f t="shared" si="168"/>
        <v>0</v>
      </c>
      <c r="L415" s="15">
        <f t="shared" si="169"/>
        <v>0</v>
      </c>
      <c r="M415" s="99">
        <v>0</v>
      </c>
      <c r="N415" s="98">
        <v>0</v>
      </c>
      <c r="O415" s="98">
        <v>0</v>
      </c>
      <c r="P415" s="98">
        <v>0</v>
      </c>
      <c r="Q415" s="98">
        <v>0</v>
      </c>
      <c r="R415" s="15">
        <f t="shared" si="170"/>
        <v>0</v>
      </c>
      <c r="S415" s="16">
        <v>0</v>
      </c>
      <c r="T415" s="17">
        <v>0</v>
      </c>
      <c r="U415" s="17">
        <v>0</v>
      </c>
      <c r="V415" s="17">
        <v>199.7221785675049</v>
      </c>
      <c r="W415" s="17">
        <v>0</v>
      </c>
      <c r="X415" s="15">
        <f t="shared" si="171"/>
        <v>199.7221785675049</v>
      </c>
      <c r="Y415" s="18">
        <f>S415*('Labour cost esc'!J$12-1)</f>
        <v>0</v>
      </c>
      <c r="Z415" s="19">
        <f>T415*('Labour cost esc'!K$12-1)</f>
        <v>0</v>
      </c>
      <c r="AA415" s="19">
        <f>U415*('Labour cost esc'!L$12-1)</f>
        <v>0</v>
      </c>
      <c r="AB415" s="19">
        <f>V415*('Labour cost esc'!M$12-1)</f>
        <v>2.5551157070816424</v>
      </c>
      <c r="AC415" s="19">
        <f>W415*('Labour cost esc'!N$12-1)</f>
        <v>0</v>
      </c>
      <c r="AD415" s="15">
        <f t="shared" si="172"/>
        <v>2.5551157070816424</v>
      </c>
      <c r="AE415" s="18">
        <f t="shared" si="173"/>
        <v>0</v>
      </c>
      <c r="AF415" s="19">
        <f t="shared" si="174"/>
        <v>0</v>
      </c>
      <c r="AG415" s="19">
        <f t="shared" si="175"/>
        <v>0</v>
      </c>
      <c r="AH415" s="19">
        <f t="shared" si="176"/>
        <v>202.27729427458655</v>
      </c>
      <c r="AI415" s="19">
        <f t="shared" si="177"/>
        <v>0</v>
      </c>
      <c r="AJ415" s="20">
        <f t="shared" si="178"/>
        <v>202.27729427458655</v>
      </c>
      <c r="AK415" s="98">
        <f t="shared" si="184"/>
        <v>0</v>
      </c>
      <c r="AL415" s="98">
        <f t="shared" si="185"/>
        <v>0</v>
      </c>
      <c r="AM415" s="98">
        <f t="shared" si="186"/>
        <v>0</v>
      </c>
      <c r="AN415" s="98">
        <f t="shared" si="187"/>
        <v>0</v>
      </c>
      <c r="AO415" s="98">
        <f t="shared" si="188"/>
        <v>0</v>
      </c>
      <c r="AP415" s="15">
        <f t="shared" si="179"/>
        <v>0</v>
      </c>
      <c r="AQ415" s="99">
        <v>0</v>
      </c>
      <c r="AR415" s="98">
        <v>0</v>
      </c>
      <c r="AS415" s="98">
        <v>0</v>
      </c>
      <c r="AT415" s="98">
        <v>0</v>
      </c>
      <c r="AU415" s="98">
        <v>0</v>
      </c>
      <c r="AV415" s="15">
        <f t="shared" si="180"/>
        <v>0</v>
      </c>
      <c r="AW415" s="16">
        <v>0</v>
      </c>
      <c r="AX415" s="17">
        <v>0</v>
      </c>
      <c r="AY415" s="17">
        <v>0</v>
      </c>
      <c r="AZ415" s="17">
        <v>0</v>
      </c>
      <c r="BA415" s="17">
        <v>0</v>
      </c>
      <c r="BB415" s="15">
        <f t="shared" si="181"/>
        <v>0</v>
      </c>
      <c r="BC415" s="16">
        <v>0</v>
      </c>
      <c r="BD415" s="17">
        <v>0</v>
      </c>
      <c r="BE415" s="17">
        <v>0</v>
      </c>
      <c r="BF415" s="17">
        <v>0</v>
      </c>
      <c r="BG415" s="17">
        <v>0</v>
      </c>
      <c r="BH415" s="15">
        <f t="shared" si="182"/>
        <v>0</v>
      </c>
      <c r="BI415" s="16">
        <v>0</v>
      </c>
      <c r="BJ415" s="17">
        <v>0</v>
      </c>
      <c r="BK415" s="17">
        <v>0</v>
      </c>
      <c r="BL415" s="17">
        <v>0</v>
      </c>
      <c r="BM415" s="17">
        <v>0</v>
      </c>
      <c r="BN415" s="15">
        <f t="shared" si="183"/>
        <v>0</v>
      </c>
    </row>
    <row r="416" spans="1:66" x14ac:dyDescent="0.2">
      <c r="A416" s="14" t="s">
        <v>935</v>
      </c>
      <c r="B416" s="14" t="s">
        <v>1068</v>
      </c>
      <c r="C416" s="67" t="s">
        <v>208</v>
      </c>
      <c r="D416" s="14" t="s">
        <v>199</v>
      </c>
      <c r="E416" s="14" t="s">
        <v>79</v>
      </c>
      <c r="F416" s="14" t="s">
        <v>152</v>
      </c>
      <c r="G416" s="98">
        <f t="shared" si="164"/>
        <v>0</v>
      </c>
      <c r="H416" s="98">
        <f t="shared" si="165"/>
        <v>0</v>
      </c>
      <c r="I416" s="98">
        <f t="shared" si="166"/>
        <v>0</v>
      </c>
      <c r="J416" s="98">
        <f t="shared" si="167"/>
        <v>0</v>
      </c>
      <c r="K416" s="98">
        <f t="shared" si="168"/>
        <v>0</v>
      </c>
      <c r="L416" s="15">
        <f t="shared" si="169"/>
        <v>0</v>
      </c>
      <c r="M416" s="99">
        <v>0</v>
      </c>
      <c r="N416" s="98">
        <v>0</v>
      </c>
      <c r="O416" s="98">
        <v>0</v>
      </c>
      <c r="P416" s="98">
        <v>0</v>
      </c>
      <c r="Q416" s="98">
        <v>0</v>
      </c>
      <c r="R416" s="15">
        <f t="shared" si="170"/>
        <v>0</v>
      </c>
      <c r="S416" s="16">
        <v>251.36781999999999</v>
      </c>
      <c r="T416" s="17">
        <v>0</v>
      </c>
      <c r="U416" s="17">
        <v>0</v>
      </c>
      <c r="V416" s="17">
        <v>0</v>
      </c>
      <c r="W416" s="17">
        <v>0</v>
      </c>
      <c r="X416" s="15">
        <f t="shared" si="171"/>
        <v>251.36781999999999</v>
      </c>
      <c r="Y416" s="18">
        <f>S416*('Labour cost esc'!J$12-1)</f>
        <v>1.2814310362339096</v>
      </c>
      <c r="Z416" s="19">
        <f>T416*('Labour cost esc'!K$12-1)</f>
        <v>0</v>
      </c>
      <c r="AA416" s="19">
        <f>U416*('Labour cost esc'!L$12-1)</f>
        <v>0</v>
      </c>
      <c r="AB416" s="19">
        <f>V416*('Labour cost esc'!M$12-1)</f>
        <v>0</v>
      </c>
      <c r="AC416" s="19">
        <f>W416*('Labour cost esc'!N$12-1)</f>
        <v>0</v>
      </c>
      <c r="AD416" s="15">
        <f t="shared" si="172"/>
        <v>1.2814310362339096</v>
      </c>
      <c r="AE416" s="18">
        <f t="shared" si="173"/>
        <v>252.64925103623389</v>
      </c>
      <c r="AF416" s="19">
        <f t="shared" si="174"/>
        <v>0</v>
      </c>
      <c r="AG416" s="19">
        <f t="shared" si="175"/>
        <v>0</v>
      </c>
      <c r="AH416" s="19">
        <f t="shared" si="176"/>
        <v>0</v>
      </c>
      <c r="AI416" s="19">
        <f t="shared" si="177"/>
        <v>0</v>
      </c>
      <c r="AJ416" s="20">
        <f t="shared" si="178"/>
        <v>252.64925103623389</v>
      </c>
      <c r="AK416" s="98">
        <f t="shared" si="184"/>
        <v>0</v>
      </c>
      <c r="AL416" s="98">
        <f t="shared" si="185"/>
        <v>0</v>
      </c>
      <c r="AM416" s="98">
        <f t="shared" si="186"/>
        <v>0</v>
      </c>
      <c r="AN416" s="98">
        <f t="shared" si="187"/>
        <v>0</v>
      </c>
      <c r="AO416" s="98">
        <f t="shared" si="188"/>
        <v>0</v>
      </c>
      <c r="AP416" s="15">
        <f t="shared" si="179"/>
        <v>0</v>
      </c>
      <c r="AQ416" s="99">
        <v>0</v>
      </c>
      <c r="AR416" s="98">
        <v>0</v>
      </c>
      <c r="AS416" s="98">
        <v>0</v>
      </c>
      <c r="AT416" s="98">
        <v>0</v>
      </c>
      <c r="AU416" s="98">
        <v>0</v>
      </c>
      <c r="AV416" s="15">
        <f t="shared" si="180"/>
        <v>0</v>
      </c>
      <c r="AW416" s="16">
        <v>0</v>
      </c>
      <c r="AX416" s="17">
        <v>0</v>
      </c>
      <c r="AY416" s="17">
        <v>0</v>
      </c>
      <c r="AZ416" s="17">
        <v>0</v>
      </c>
      <c r="BA416" s="17">
        <v>0</v>
      </c>
      <c r="BB416" s="15">
        <f t="shared" si="181"/>
        <v>0</v>
      </c>
      <c r="BC416" s="16">
        <v>0</v>
      </c>
      <c r="BD416" s="17">
        <v>0</v>
      </c>
      <c r="BE416" s="17">
        <v>0</v>
      </c>
      <c r="BF416" s="17">
        <v>0</v>
      </c>
      <c r="BG416" s="17">
        <v>0</v>
      </c>
      <c r="BH416" s="15">
        <f t="shared" si="182"/>
        <v>0</v>
      </c>
      <c r="BI416" s="16">
        <v>0</v>
      </c>
      <c r="BJ416" s="17">
        <v>0</v>
      </c>
      <c r="BK416" s="17">
        <v>0</v>
      </c>
      <c r="BL416" s="17">
        <v>0</v>
      </c>
      <c r="BM416" s="17">
        <v>0</v>
      </c>
      <c r="BN416" s="15">
        <f t="shared" si="183"/>
        <v>0</v>
      </c>
    </row>
    <row r="417" spans="1:66" x14ac:dyDescent="0.2">
      <c r="A417" s="14" t="s">
        <v>936</v>
      </c>
      <c r="B417" s="14" t="s">
        <v>1068</v>
      </c>
      <c r="C417" s="67" t="s">
        <v>209</v>
      </c>
      <c r="D417" s="14" t="s">
        <v>199</v>
      </c>
      <c r="E417" s="14" t="s">
        <v>79</v>
      </c>
      <c r="F417" s="14" t="s">
        <v>152</v>
      </c>
      <c r="G417" s="98">
        <f t="shared" si="164"/>
        <v>0</v>
      </c>
      <c r="H417" s="98">
        <f t="shared" si="165"/>
        <v>0</v>
      </c>
      <c r="I417" s="98">
        <f t="shared" si="166"/>
        <v>0</v>
      </c>
      <c r="J417" s="98">
        <f t="shared" si="167"/>
        <v>0</v>
      </c>
      <c r="K417" s="98">
        <f t="shared" si="168"/>
        <v>0</v>
      </c>
      <c r="L417" s="15">
        <f t="shared" si="169"/>
        <v>0</v>
      </c>
      <c r="M417" s="99">
        <v>0</v>
      </c>
      <c r="N417" s="98">
        <v>0</v>
      </c>
      <c r="O417" s="98">
        <v>0</v>
      </c>
      <c r="P417" s="98">
        <v>0</v>
      </c>
      <c r="Q417" s="98">
        <v>0</v>
      </c>
      <c r="R417" s="15">
        <f t="shared" si="170"/>
        <v>0</v>
      </c>
      <c r="S417" s="16">
        <v>611.95200000000011</v>
      </c>
      <c r="T417" s="17">
        <v>611.95200000000011</v>
      </c>
      <c r="U417" s="17">
        <v>611.95200000000011</v>
      </c>
      <c r="V417" s="17">
        <v>611.95200000000011</v>
      </c>
      <c r="W417" s="17">
        <v>611.95200000000011</v>
      </c>
      <c r="X417" s="15">
        <f t="shared" si="171"/>
        <v>3059.7600000000007</v>
      </c>
      <c r="Y417" s="18">
        <f>S417*('Labour cost esc'!J$12-1)</f>
        <v>3.1196287793935347</v>
      </c>
      <c r="Z417" s="19">
        <f>T417*('Labour cost esc'!K$12-1)</f>
        <v>4.6854018660548569</v>
      </c>
      <c r="AA417" s="19">
        <f>U417*('Labour cost esc'!L$12-1)</f>
        <v>6.2551609036919684</v>
      </c>
      <c r="AB417" s="19">
        <f>V417*('Labour cost esc'!M$12-1)</f>
        <v>7.8289160392446622</v>
      </c>
      <c r="AC417" s="19">
        <f>W417*('Labour cost esc'!N$12-1)</f>
        <v>9.4066774454833659</v>
      </c>
      <c r="AD417" s="15">
        <f t="shared" si="172"/>
        <v>31.295785033868391</v>
      </c>
      <c r="AE417" s="18">
        <f t="shared" si="173"/>
        <v>615.07162877939368</v>
      </c>
      <c r="AF417" s="19">
        <f t="shared" si="174"/>
        <v>616.63740186605492</v>
      </c>
      <c r="AG417" s="19">
        <f t="shared" si="175"/>
        <v>618.20716090369206</v>
      </c>
      <c r="AH417" s="19">
        <f t="shared" si="176"/>
        <v>619.78091603924474</v>
      </c>
      <c r="AI417" s="19">
        <f t="shared" si="177"/>
        <v>621.35867744548352</v>
      </c>
      <c r="AJ417" s="20">
        <f t="shared" si="178"/>
        <v>3091.0557850338687</v>
      </c>
      <c r="AK417" s="98">
        <f t="shared" si="184"/>
        <v>0</v>
      </c>
      <c r="AL417" s="98">
        <f t="shared" si="185"/>
        <v>0</v>
      </c>
      <c r="AM417" s="98">
        <f t="shared" si="186"/>
        <v>0</v>
      </c>
      <c r="AN417" s="98">
        <f t="shared" si="187"/>
        <v>0</v>
      </c>
      <c r="AO417" s="98">
        <f t="shared" si="188"/>
        <v>0</v>
      </c>
      <c r="AP417" s="15">
        <f t="shared" si="179"/>
        <v>0</v>
      </c>
      <c r="AQ417" s="99">
        <v>0</v>
      </c>
      <c r="AR417" s="98">
        <v>0</v>
      </c>
      <c r="AS417" s="98">
        <v>0</v>
      </c>
      <c r="AT417" s="98">
        <v>0</v>
      </c>
      <c r="AU417" s="98">
        <v>0</v>
      </c>
      <c r="AV417" s="15">
        <f t="shared" si="180"/>
        <v>0</v>
      </c>
      <c r="AW417" s="16">
        <v>297.43709812322584</v>
      </c>
      <c r="AX417" s="17">
        <v>567.45500786605487</v>
      </c>
      <c r="AY417" s="17">
        <v>423.09557728010742</v>
      </c>
      <c r="AZ417" s="17">
        <v>617.49110999999994</v>
      </c>
      <c r="BA417" s="17">
        <v>946.8</v>
      </c>
      <c r="BB417" s="15">
        <f t="shared" si="181"/>
        <v>2852.2787932693882</v>
      </c>
      <c r="BC417" s="16">
        <v>473.08163007859878</v>
      </c>
      <c r="BD417" s="17">
        <v>471.27395206624772</v>
      </c>
      <c r="BE417" s="17">
        <v>472.47789364594087</v>
      </c>
      <c r="BF417" s="17">
        <v>471.9083408665939</v>
      </c>
      <c r="BG417" s="17">
        <v>559.78702567617484</v>
      </c>
      <c r="BH417" s="15">
        <f t="shared" si="182"/>
        <v>2448.528842333556</v>
      </c>
      <c r="BI417" s="16">
        <v>0</v>
      </c>
      <c r="BJ417" s="17">
        <v>0</v>
      </c>
      <c r="BK417" s="17">
        <v>0</v>
      </c>
      <c r="BL417" s="17">
        <v>0</v>
      </c>
      <c r="BM417" s="17">
        <v>0</v>
      </c>
      <c r="BN417" s="15">
        <f t="shared" si="183"/>
        <v>0</v>
      </c>
    </row>
    <row r="418" spans="1:66" x14ac:dyDescent="0.2">
      <c r="A418" s="14" t="s">
        <v>937</v>
      </c>
      <c r="B418" s="14" t="s">
        <v>1068</v>
      </c>
      <c r="C418" s="67" t="s">
        <v>210</v>
      </c>
      <c r="D418" s="14" t="s">
        <v>199</v>
      </c>
      <c r="E418" s="14" t="s">
        <v>79</v>
      </c>
      <c r="F418" s="14" t="s">
        <v>152</v>
      </c>
      <c r="G418" s="98">
        <f t="shared" si="164"/>
        <v>0</v>
      </c>
      <c r="H418" s="98">
        <f t="shared" si="165"/>
        <v>0</v>
      </c>
      <c r="I418" s="98">
        <f t="shared" si="166"/>
        <v>0</v>
      </c>
      <c r="J418" s="98">
        <f t="shared" si="167"/>
        <v>0</v>
      </c>
      <c r="K418" s="98">
        <f t="shared" si="168"/>
        <v>0</v>
      </c>
      <c r="L418" s="15">
        <f t="shared" si="169"/>
        <v>0</v>
      </c>
      <c r="M418" s="99">
        <v>0</v>
      </c>
      <c r="N418" s="98">
        <v>0</v>
      </c>
      <c r="O418" s="98">
        <v>0</v>
      </c>
      <c r="P418" s="98">
        <v>0</v>
      </c>
      <c r="Q418" s="98">
        <v>0</v>
      </c>
      <c r="R418" s="15">
        <f t="shared" si="170"/>
        <v>0</v>
      </c>
      <c r="S418" s="16">
        <v>0</v>
      </c>
      <c r="T418" s="17">
        <v>0</v>
      </c>
      <c r="U418" s="17">
        <v>50.132720000000006</v>
      </c>
      <c r="V418" s="17">
        <v>0</v>
      </c>
      <c r="W418" s="17">
        <v>49.772140000000007</v>
      </c>
      <c r="X418" s="15">
        <f t="shared" si="171"/>
        <v>99.904860000000014</v>
      </c>
      <c r="Y418" s="18">
        <f>S418*('Labour cost esc'!J$12-1)</f>
        <v>0</v>
      </c>
      <c r="Z418" s="19">
        <f>T418*('Labour cost esc'!K$12-1)</f>
        <v>0</v>
      </c>
      <c r="AA418" s="19">
        <f>U418*('Labour cost esc'!L$12-1)</f>
        <v>0.51243926017030161</v>
      </c>
      <c r="AB418" s="19">
        <f>V418*('Labour cost esc'!M$12-1)</f>
        <v>0</v>
      </c>
      <c r="AC418" s="19">
        <f>W418*('Labour cost esc'!N$12-1)</f>
        <v>0.76507710858276534</v>
      </c>
      <c r="AD418" s="15">
        <f t="shared" si="172"/>
        <v>1.2775163687530671</v>
      </c>
      <c r="AE418" s="18">
        <f t="shared" si="173"/>
        <v>0</v>
      </c>
      <c r="AF418" s="19">
        <f t="shared" si="174"/>
        <v>0</v>
      </c>
      <c r="AG418" s="19">
        <f t="shared" si="175"/>
        <v>50.64515926017031</v>
      </c>
      <c r="AH418" s="19">
        <f t="shared" si="176"/>
        <v>0</v>
      </c>
      <c r="AI418" s="19">
        <f t="shared" si="177"/>
        <v>50.537217108582773</v>
      </c>
      <c r="AJ418" s="20">
        <f t="shared" si="178"/>
        <v>101.18237636875308</v>
      </c>
      <c r="AK418" s="98">
        <f t="shared" si="184"/>
        <v>0</v>
      </c>
      <c r="AL418" s="98">
        <f t="shared" si="185"/>
        <v>0</v>
      </c>
      <c r="AM418" s="98">
        <f t="shared" si="186"/>
        <v>0</v>
      </c>
      <c r="AN418" s="98">
        <f t="shared" si="187"/>
        <v>0</v>
      </c>
      <c r="AO418" s="98">
        <f t="shared" si="188"/>
        <v>0</v>
      </c>
      <c r="AP418" s="15">
        <f t="shared" si="179"/>
        <v>0</v>
      </c>
      <c r="AQ418" s="99">
        <v>0</v>
      </c>
      <c r="AR418" s="98">
        <v>0</v>
      </c>
      <c r="AS418" s="98">
        <v>0</v>
      </c>
      <c r="AT418" s="98">
        <v>0</v>
      </c>
      <c r="AU418" s="98">
        <v>0</v>
      </c>
      <c r="AV418" s="15">
        <f t="shared" si="180"/>
        <v>0</v>
      </c>
      <c r="AW418" s="16">
        <v>0</v>
      </c>
      <c r="AX418" s="17">
        <v>314.26958381651372</v>
      </c>
      <c r="AY418" s="17">
        <v>0</v>
      </c>
      <c r="AZ418" s="17">
        <v>60.284999999999997</v>
      </c>
      <c r="BA418" s="17">
        <v>0</v>
      </c>
      <c r="BB418" s="15">
        <f t="shared" si="181"/>
        <v>374.55458381651374</v>
      </c>
      <c r="BC418" s="16">
        <v>0</v>
      </c>
      <c r="BD418" s="17">
        <v>318.84264256368567</v>
      </c>
      <c r="BE418" s="17">
        <v>0</v>
      </c>
      <c r="BF418" s="17">
        <v>319.27184133571274</v>
      </c>
      <c r="BG418" s="17">
        <v>0</v>
      </c>
      <c r="BH418" s="15">
        <f t="shared" si="182"/>
        <v>638.11448389939846</v>
      </c>
      <c r="BI418" s="16">
        <v>0</v>
      </c>
      <c r="BJ418" s="17">
        <v>0</v>
      </c>
      <c r="BK418" s="17">
        <v>330.55562691575813</v>
      </c>
      <c r="BL418" s="17">
        <v>0</v>
      </c>
      <c r="BM418" s="17">
        <v>0</v>
      </c>
      <c r="BN418" s="15">
        <f t="shared" si="183"/>
        <v>330.55562691575813</v>
      </c>
    </row>
    <row r="419" spans="1:66" x14ac:dyDescent="0.2">
      <c r="A419" s="14" t="s">
        <v>938</v>
      </c>
      <c r="B419" s="14" t="s">
        <v>1068</v>
      </c>
      <c r="C419" s="67" t="s">
        <v>211</v>
      </c>
      <c r="D419" s="14" t="s">
        <v>199</v>
      </c>
      <c r="E419" s="14" t="s">
        <v>79</v>
      </c>
      <c r="F419" s="14" t="s">
        <v>152</v>
      </c>
      <c r="G419" s="98">
        <f t="shared" si="164"/>
        <v>0</v>
      </c>
      <c r="H419" s="98">
        <f t="shared" si="165"/>
        <v>0</v>
      </c>
      <c r="I419" s="98">
        <f t="shared" si="166"/>
        <v>0</v>
      </c>
      <c r="J419" s="98">
        <f t="shared" si="167"/>
        <v>0</v>
      </c>
      <c r="K419" s="98">
        <f t="shared" si="168"/>
        <v>0</v>
      </c>
      <c r="L419" s="15">
        <f t="shared" si="169"/>
        <v>0</v>
      </c>
      <c r="M419" s="99"/>
      <c r="N419" s="98"/>
      <c r="O419" s="98"/>
      <c r="P419" s="98"/>
      <c r="Q419" s="98"/>
      <c r="R419" s="15">
        <f t="shared" si="170"/>
        <v>0</v>
      </c>
      <c r="S419" s="16">
        <v>640</v>
      </c>
      <c r="T419" s="17">
        <v>0</v>
      </c>
      <c r="U419" s="17">
        <v>0</v>
      </c>
      <c r="V419" s="17">
        <v>0</v>
      </c>
      <c r="W419" s="17">
        <v>0</v>
      </c>
      <c r="X419" s="15">
        <f t="shared" si="171"/>
        <v>640</v>
      </c>
      <c r="Y419" s="18">
        <f>S419*('Labour cost esc'!J$12-1)</f>
        <v>3.2626127846822328</v>
      </c>
      <c r="Z419" s="19">
        <f>T419*('Labour cost esc'!K$12-1)</f>
        <v>0</v>
      </c>
      <c r="AA419" s="19">
        <f>U419*('Labour cost esc'!L$12-1)</f>
        <v>0</v>
      </c>
      <c r="AB419" s="19">
        <f>V419*('Labour cost esc'!M$12-1)</f>
        <v>0</v>
      </c>
      <c r="AC419" s="19">
        <f>W419*('Labour cost esc'!N$12-1)</f>
        <v>0</v>
      </c>
      <c r="AD419" s="15">
        <f t="shared" si="172"/>
        <v>3.2626127846822328</v>
      </c>
      <c r="AE419" s="18">
        <f t="shared" si="173"/>
        <v>643.26261278468223</v>
      </c>
      <c r="AF419" s="19">
        <f t="shared" si="174"/>
        <v>0</v>
      </c>
      <c r="AG419" s="19">
        <f t="shared" si="175"/>
        <v>0</v>
      </c>
      <c r="AH419" s="19">
        <f t="shared" si="176"/>
        <v>0</v>
      </c>
      <c r="AI419" s="19">
        <f t="shared" si="177"/>
        <v>0</v>
      </c>
      <c r="AJ419" s="20">
        <f t="shared" si="178"/>
        <v>643.26261278468223</v>
      </c>
      <c r="AK419" s="98">
        <f t="shared" si="184"/>
        <v>0</v>
      </c>
      <c r="AL419" s="98">
        <f t="shared" si="185"/>
        <v>0</v>
      </c>
      <c r="AM419" s="98">
        <f t="shared" si="186"/>
        <v>0</v>
      </c>
      <c r="AN419" s="98">
        <f t="shared" si="187"/>
        <v>0</v>
      </c>
      <c r="AO419" s="98">
        <f t="shared" si="188"/>
        <v>0</v>
      </c>
      <c r="AP419" s="15">
        <f t="shared" si="179"/>
        <v>0</v>
      </c>
      <c r="AQ419" s="99">
        <v>0</v>
      </c>
      <c r="AR419" s="98">
        <v>0</v>
      </c>
      <c r="AS419" s="98">
        <v>0</v>
      </c>
      <c r="AT419" s="98">
        <v>0</v>
      </c>
      <c r="AU419" s="98">
        <v>0</v>
      </c>
      <c r="AV419" s="15">
        <f t="shared" si="180"/>
        <v>0</v>
      </c>
      <c r="AW419" s="16"/>
      <c r="AX419" s="17"/>
      <c r="AY419" s="17"/>
      <c r="AZ419" s="17"/>
      <c r="BA419" s="17"/>
      <c r="BB419" s="15">
        <f t="shared" si="181"/>
        <v>0</v>
      </c>
      <c r="BC419" s="16"/>
      <c r="BD419" s="17"/>
      <c r="BE419" s="17"/>
      <c r="BF419" s="17"/>
      <c r="BG419" s="17"/>
      <c r="BH419" s="15">
        <f t="shared" si="182"/>
        <v>0</v>
      </c>
      <c r="BI419" s="16"/>
      <c r="BJ419" s="17"/>
      <c r="BK419" s="17"/>
      <c r="BL419" s="17"/>
      <c r="BM419" s="17"/>
      <c r="BN419" s="15">
        <f t="shared" si="183"/>
        <v>0</v>
      </c>
    </row>
    <row r="420" spans="1:66" x14ac:dyDescent="0.2">
      <c r="A420" s="14" t="s">
        <v>939</v>
      </c>
      <c r="B420" s="14" t="s">
        <v>1068</v>
      </c>
      <c r="C420" s="67" t="s">
        <v>212</v>
      </c>
      <c r="D420" s="14" t="s">
        <v>199</v>
      </c>
      <c r="E420" s="14" t="s">
        <v>79</v>
      </c>
      <c r="F420" s="14" t="s">
        <v>152</v>
      </c>
      <c r="G420" s="98">
        <f t="shared" si="164"/>
        <v>0</v>
      </c>
      <c r="H420" s="98">
        <f t="shared" si="165"/>
        <v>0</v>
      </c>
      <c r="I420" s="98">
        <f t="shared" si="166"/>
        <v>0</v>
      </c>
      <c r="J420" s="98">
        <f t="shared" si="167"/>
        <v>0</v>
      </c>
      <c r="K420" s="98">
        <f t="shared" si="168"/>
        <v>0</v>
      </c>
      <c r="L420" s="15">
        <f t="shared" si="169"/>
        <v>0</v>
      </c>
      <c r="M420" s="99"/>
      <c r="N420" s="98"/>
      <c r="O420" s="98"/>
      <c r="P420" s="98"/>
      <c r="Q420" s="98"/>
      <c r="R420" s="15">
        <f t="shared" si="170"/>
        <v>0</v>
      </c>
      <c r="S420" s="16">
        <v>825.86702000000025</v>
      </c>
      <c r="T420" s="17">
        <v>0</v>
      </c>
      <c r="U420" s="17">
        <v>0</v>
      </c>
      <c r="V420" s="17">
        <v>0</v>
      </c>
      <c r="W420" s="17">
        <v>234.57978500000004</v>
      </c>
      <c r="X420" s="15">
        <f t="shared" si="171"/>
        <v>1060.4468050000003</v>
      </c>
      <c r="Y420" s="18">
        <f>S420*('Labour cost esc'!J$12-1)</f>
        <v>4.210131715467841</v>
      </c>
      <c r="Z420" s="19">
        <f>T420*('Labour cost esc'!K$12-1)</f>
        <v>0</v>
      </c>
      <c r="AA420" s="19">
        <f>U420*('Labour cost esc'!L$12-1)</f>
        <v>0</v>
      </c>
      <c r="AB420" s="19">
        <f>V420*('Labour cost esc'!M$12-1)</f>
        <v>0</v>
      </c>
      <c r="AC420" s="19">
        <f>W420*('Labour cost esc'!N$12-1)</f>
        <v>3.6058651213262429</v>
      </c>
      <c r="AD420" s="15">
        <f t="shared" si="172"/>
        <v>7.815996836794084</v>
      </c>
      <c r="AE420" s="18">
        <f t="shared" si="173"/>
        <v>830.07715171546806</v>
      </c>
      <c r="AF420" s="19">
        <f t="shared" si="174"/>
        <v>0</v>
      </c>
      <c r="AG420" s="19">
        <f t="shared" si="175"/>
        <v>0</v>
      </c>
      <c r="AH420" s="19">
        <f t="shared" si="176"/>
        <v>0</v>
      </c>
      <c r="AI420" s="19">
        <f t="shared" si="177"/>
        <v>238.18565012132629</v>
      </c>
      <c r="AJ420" s="20">
        <f t="shared" si="178"/>
        <v>1068.2628018367943</v>
      </c>
      <c r="AK420" s="98">
        <f t="shared" si="184"/>
        <v>0</v>
      </c>
      <c r="AL420" s="98">
        <f t="shared" si="185"/>
        <v>0</v>
      </c>
      <c r="AM420" s="98">
        <f t="shared" si="186"/>
        <v>0</v>
      </c>
      <c r="AN420" s="98">
        <f t="shared" si="187"/>
        <v>0</v>
      </c>
      <c r="AO420" s="98">
        <f t="shared" si="188"/>
        <v>0</v>
      </c>
      <c r="AP420" s="15">
        <f t="shared" si="179"/>
        <v>0</v>
      </c>
      <c r="AQ420" s="99">
        <v>0</v>
      </c>
      <c r="AR420" s="98">
        <v>0</v>
      </c>
      <c r="AS420" s="98">
        <v>0</v>
      </c>
      <c r="AT420" s="98">
        <v>0</v>
      </c>
      <c r="AU420" s="98">
        <v>0</v>
      </c>
      <c r="AV420" s="15">
        <f t="shared" si="180"/>
        <v>0</v>
      </c>
      <c r="AW420" s="16"/>
      <c r="AX420" s="17"/>
      <c r="AY420" s="17"/>
      <c r="AZ420" s="17"/>
      <c r="BA420" s="17"/>
      <c r="BB420" s="15">
        <f t="shared" si="181"/>
        <v>0</v>
      </c>
      <c r="BC420" s="16"/>
      <c r="BD420" s="17"/>
      <c r="BE420" s="17"/>
      <c r="BF420" s="17"/>
      <c r="BG420" s="17"/>
      <c r="BH420" s="15">
        <f t="shared" si="182"/>
        <v>0</v>
      </c>
      <c r="BI420" s="16"/>
      <c r="BJ420" s="17"/>
      <c r="BK420" s="17"/>
      <c r="BL420" s="17"/>
      <c r="BM420" s="17"/>
      <c r="BN420" s="15">
        <f t="shared" si="183"/>
        <v>0</v>
      </c>
    </row>
    <row r="421" spans="1:66" x14ac:dyDescent="0.2">
      <c r="A421" s="14" t="s">
        <v>940</v>
      </c>
      <c r="B421" s="14" t="s">
        <v>1068</v>
      </c>
      <c r="C421" s="67" t="s">
        <v>213</v>
      </c>
      <c r="D421" s="14" t="s">
        <v>199</v>
      </c>
      <c r="E421" s="14" t="s">
        <v>79</v>
      </c>
      <c r="F421" s="14" t="s">
        <v>152</v>
      </c>
      <c r="G421" s="98">
        <f t="shared" si="164"/>
        <v>0</v>
      </c>
      <c r="H421" s="98">
        <f t="shared" si="165"/>
        <v>0</v>
      </c>
      <c r="I421" s="98">
        <f t="shared" si="166"/>
        <v>0</v>
      </c>
      <c r="J421" s="98">
        <f t="shared" si="167"/>
        <v>0</v>
      </c>
      <c r="K421" s="98">
        <f t="shared" si="168"/>
        <v>0</v>
      </c>
      <c r="L421" s="15">
        <f t="shared" si="169"/>
        <v>0</v>
      </c>
      <c r="M421" s="99">
        <v>0</v>
      </c>
      <c r="N421" s="98">
        <v>0</v>
      </c>
      <c r="O421" s="98">
        <v>0</v>
      </c>
      <c r="P421" s="98">
        <v>0</v>
      </c>
      <c r="Q421" s="98">
        <v>0</v>
      </c>
      <c r="R421" s="15">
        <f t="shared" si="170"/>
        <v>0</v>
      </c>
      <c r="S421" s="16">
        <v>750</v>
      </c>
      <c r="T421" s="17">
        <v>750</v>
      </c>
      <c r="U421" s="17">
        <v>0</v>
      </c>
      <c r="V421" s="17">
        <v>0</v>
      </c>
      <c r="W421" s="17">
        <v>0</v>
      </c>
      <c r="X421" s="15">
        <f t="shared" si="171"/>
        <v>1500</v>
      </c>
      <c r="Y421" s="18">
        <f>S421*('Labour cost esc'!J$12-1)</f>
        <v>3.8233743570494916</v>
      </c>
      <c r="Z421" s="19">
        <f>T421*('Labour cost esc'!K$12-1)</f>
        <v>5.742364433061975</v>
      </c>
      <c r="AA421" s="19">
        <f>U421*('Labour cost esc'!L$12-1)</f>
        <v>0</v>
      </c>
      <c r="AB421" s="19">
        <f>V421*('Labour cost esc'!M$12-1)</f>
        <v>0</v>
      </c>
      <c r="AC421" s="19">
        <f>W421*('Labour cost esc'!N$12-1)</f>
        <v>0</v>
      </c>
      <c r="AD421" s="15">
        <f t="shared" si="172"/>
        <v>9.5657387901114674</v>
      </c>
      <c r="AE421" s="18">
        <f t="shared" si="173"/>
        <v>753.82337435704949</v>
      </c>
      <c r="AF421" s="19">
        <f t="shared" si="174"/>
        <v>755.74236443306199</v>
      </c>
      <c r="AG421" s="19">
        <f t="shared" si="175"/>
        <v>0</v>
      </c>
      <c r="AH421" s="19">
        <f t="shared" si="176"/>
        <v>0</v>
      </c>
      <c r="AI421" s="19">
        <f t="shared" si="177"/>
        <v>0</v>
      </c>
      <c r="AJ421" s="20">
        <f t="shared" si="178"/>
        <v>1509.5657387901115</v>
      </c>
      <c r="AK421" s="98">
        <f t="shared" si="184"/>
        <v>0</v>
      </c>
      <c r="AL421" s="98">
        <f t="shared" si="185"/>
        <v>0</v>
      </c>
      <c r="AM421" s="98">
        <f t="shared" si="186"/>
        <v>0</v>
      </c>
      <c r="AN421" s="98">
        <f t="shared" si="187"/>
        <v>0</v>
      </c>
      <c r="AO421" s="98">
        <f t="shared" si="188"/>
        <v>0</v>
      </c>
      <c r="AP421" s="15">
        <f t="shared" si="179"/>
        <v>0</v>
      </c>
      <c r="AQ421" s="99">
        <v>0</v>
      </c>
      <c r="AR421" s="98">
        <v>0</v>
      </c>
      <c r="AS421" s="98">
        <v>0</v>
      </c>
      <c r="AT421" s="98">
        <v>0</v>
      </c>
      <c r="AU421" s="98">
        <v>0</v>
      </c>
      <c r="AV421" s="15">
        <f t="shared" si="180"/>
        <v>0</v>
      </c>
      <c r="AW421" s="16">
        <v>0</v>
      </c>
      <c r="AX421" s="17">
        <v>0</v>
      </c>
      <c r="AY421" s="17">
        <v>0</v>
      </c>
      <c r="AZ421" s="17">
        <v>0</v>
      </c>
      <c r="BA421" s="17">
        <v>0</v>
      </c>
      <c r="BB421" s="15">
        <f t="shared" si="181"/>
        <v>0</v>
      </c>
      <c r="BC421" s="16">
        <v>0</v>
      </c>
      <c r="BD421" s="17">
        <v>0</v>
      </c>
      <c r="BE421" s="17">
        <v>0</v>
      </c>
      <c r="BF421" s="17">
        <v>0</v>
      </c>
      <c r="BG421" s="17">
        <v>0</v>
      </c>
      <c r="BH421" s="15">
        <f t="shared" si="182"/>
        <v>0</v>
      </c>
      <c r="BI421" s="16">
        <v>0</v>
      </c>
      <c r="BJ421" s="17">
        <v>0</v>
      </c>
      <c r="BK421" s="17">
        <v>0</v>
      </c>
      <c r="BL421" s="17">
        <v>0</v>
      </c>
      <c r="BM421" s="17">
        <v>0</v>
      </c>
      <c r="BN421" s="15">
        <f t="shared" si="183"/>
        <v>0</v>
      </c>
    </row>
    <row r="422" spans="1:66" x14ac:dyDescent="0.2">
      <c r="A422" s="14" t="s">
        <v>941</v>
      </c>
      <c r="B422" s="14" t="s">
        <v>1068</v>
      </c>
      <c r="C422" s="67" t="s">
        <v>942</v>
      </c>
      <c r="D422" s="14" t="s">
        <v>944</v>
      </c>
      <c r="E422" s="14" t="s">
        <v>31</v>
      </c>
      <c r="F422" s="14" t="s">
        <v>943</v>
      </c>
      <c r="G422" s="98">
        <f t="shared" si="164"/>
        <v>0</v>
      </c>
      <c r="H422" s="98">
        <f t="shared" si="165"/>
        <v>0</v>
      </c>
      <c r="I422" s="98">
        <f t="shared" si="166"/>
        <v>0</v>
      </c>
      <c r="J422" s="98">
        <f t="shared" si="167"/>
        <v>0</v>
      </c>
      <c r="K422" s="98">
        <f t="shared" si="168"/>
        <v>0</v>
      </c>
      <c r="L422" s="15">
        <f t="shared" si="169"/>
        <v>0</v>
      </c>
      <c r="M422" s="99">
        <v>0</v>
      </c>
      <c r="N422" s="98">
        <v>0</v>
      </c>
      <c r="O422" s="98">
        <v>0</v>
      </c>
      <c r="P422" s="98">
        <v>0</v>
      </c>
      <c r="Q422" s="98">
        <v>0</v>
      </c>
      <c r="R422" s="15">
        <f t="shared" si="170"/>
        <v>0</v>
      </c>
      <c r="S422" s="16">
        <v>0</v>
      </c>
      <c r="T422" s="17">
        <v>0</v>
      </c>
      <c r="U422" s="17">
        <v>0</v>
      </c>
      <c r="V422" s="17">
        <v>0</v>
      </c>
      <c r="W422" s="17">
        <v>0</v>
      </c>
      <c r="X422" s="15">
        <f t="shared" si="171"/>
        <v>0</v>
      </c>
      <c r="Y422" s="18">
        <f>S422*('Labour cost esc'!J$12-1)</f>
        <v>0</v>
      </c>
      <c r="Z422" s="19">
        <f>T422*('Labour cost esc'!K$12-1)</f>
        <v>0</v>
      </c>
      <c r="AA422" s="19">
        <f>U422*('Labour cost esc'!L$12-1)</f>
        <v>0</v>
      </c>
      <c r="AB422" s="19">
        <f>V422*('Labour cost esc'!M$12-1)</f>
        <v>0</v>
      </c>
      <c r="AC422" s="19">
        <f>W422*('Labour cost esc'!N$12-1)</f>
        <v>0</v>
      </c>
      <c r="AD422" s="15">
        <f t="shared" si="172"/>
        <v>0</v>
      </c>
      <c r="AE422" s="18">
        <f t="shared" si="173"/>
        <v>0</v>
      </c>
      <c r="AF422" s="19">
        <f t="shared" si="174"/>
        <v>0</v>
      </c>
      <c r="AG422" s="19">
        <f t="shared" si="175"/>
        <v>0</v>
      </c>
      <c r="AH422" s="19">
        <f t="shared" si="176"/>
        <v>0</v>
      </c>
      <c r="AI422" s="19">
        <f t="shared" si="177"/>
        <v>0</v>
      </c>
      <c r="AJ422" s="20">
        <f t="shared" si="178"/>
        <v>0</v>
      </c>
      <c r="AK422" s="98">
        <f t="shared" si="184"/>
        <v>0</v>
      </c>
      <c r="AL422" s="98">
        <f t="shared" si="185"/>
        <v>0</v>
      </c>
      <c r="AM422" s="98">
        <f t="shared" si="186"/>
        <v>0</v>
      </c>
      <c r="AN422" s="98">
        <f t="shared" si="187"/>
        <v>0</v>
      </c>
      <c r="AO422" s="98">
        <f t="shared" si="188"/>
        <v>0</v>
      </c>
      <c r="AP422" s="15">
        <f t="shared" si="179"/>
        <v>0</v>
      </c>
      <c r="AQ422" s="99">
        <v>0</v>
      </c>
      <c r="AR422" s="98">
        <v>0</v>
      </c>
      <c r="AS422" s="98">
        <v>0</v>
      </c>
      <c r="AT422" s="98">
        <v>0</v>
      </c>
      <c r="AU422" s="98">
        <v>0</v>
      </c>
      <c r="AV422" s="15">
        <f t="shared" si="180"/>
        <v>0</v>
      </c>
      <c r="AW422" s="16">
        <v>248.35507815012372</v>
      </c>
      <c r="AX422" s="17">
        <v>242.66141825532105</v>
      </c>
      <c r="AY422" s="17">
        <v>151.6616886599999</v>
      </c>
      <c r="AZ422" s="17">
        <v>3.5815999999999999</v>
      </c>
      <c r="BA422" s="17">
        <v>0</v>
      </c>
      <c r="BB422" s="15">
        <f t="shared" si="181"/>
        <v>646.25978506544459</v>
      </c>
      <c r="BC422" s="16">
        <v>0</v>
      </c>
      <c r="BD422" s="17">
        <v>0</v>
      </c>
      <c r="BE422" s="17">
        <v>0</v>
      </c>
      <c r="BF422" s="17">
        <v>0</v>
      </c>
      <c r="BG422" s="17">
        <v>0</v>
      </c>
      <c r="BH422" s="15">
        <f t="shared" si="182"/>
        <v>0</v>
      </c>
      <c r="BI422" s="16">
        <v>0</v>
      </c>
      <c r="BJ422" s="17">
        <v>0</v>
      </c>
      <c r="BK422" s="17">
        <v>0</v>
      </c>
      <c r="BL422" s="17">
        <v>0</v>
      </c>
      <c r="BM422" s="17">
        <v>0</v>
      </c>
      <c r="BN422" s="15">
        <f t="shared" si="183"/>
        <v>0</v>
      </c>
    </row>
    <row r="423" spans="1:66" x14ac:dyDescent="0.2">
      <c r="A423" s="14" t="s">
        <v>945</v>
      </c>
      <c r="B423" s="14" t="s">
        <v>1068</v>
      </c>
      <c r="C423" s="67" t="s">
        <v>946</v>
      </c>
      <c r="D423" s="14" t="s">
        <v>947</v>
      </c>
      <c r="E423" s="14" t="s">
        <v>68</v>
      </c>
      <c r="F423" s="14" t="s">
        <v>104</v>
      </c>
      <c r="G423" s="98">
        <f t="shared" si="164"/>
        <v>0</v>
      </c>
      <c r="H423" s="98">
        <f t="shared" si="165"/>
        <v>0</v>
      </c>
      <c r="I423" s="98">
        <f t="shared" si="166"/>
        <v>0</v>
      </c>
      <c r="J423" s="98">
        <f t="shared" si="167"/>
        <v>0</v>
      </c>
      <c r="K423" s="98">
        <f t="shared" si="168"/>
        <v>0</v>
      </c>
      <c r="L423" s="15">
        <f t="shared" si="169"/>
        <v>0</v>
      </c>
      <c r="M423" s="99">
        <v>0</v>
      </c>
      <c r="N423" s="98">
        <v>0</v>
      </c>
      <c r="O423" s="98">
        <v>0</v>
      </c>
      <c r="P423" s="98">
        <v>0</v>
      </c>
      <c r="Q423" s="98">
        <v>0</v>
      </c>
      <c r="R423" s="15">
        <f t="shared" si="170"/>
        <v>0</v>
      </c>
      <c r="S423" s="16">
        <v>0</v>
      </c>
      <c r="T423" s="17">
        <v>0</v>
      </c>
      <c r="U423" s="17">
        <v>0</v>
      </c>
      <c r="V423" s="17">
        <v>0</v>
      </c>
      <c r="W423" s="17">
        <v>0</v>
      </c>
      <c r="X423" s="15">
        <f t="shared" si="171"/>
        <v>0</v>
      </c>
      <c r="Y423" s="18">
        <f>S423*('Labour cost esc'!J$12-1)</f>
        <v>0</v>
      </c>
      <c r="Z423" s="19">
        <f>T423*('Labour cost esc'!K$12-1)</f>
        <v>0</v>
      </c>
      <c r="AA423" s="19">
        <f>U423*('Labour cost esc'!L$12-1)</f>
        <v>0</v>
      </c>
      <c r="AB423" s="19">
        <f>V423*('Labour cost esc'!M$12-1)</f>
        <v>0</v>
      </c>
      <c r="AC423" s="19">
        <f>W423*('Labour cost esc'!N$12-1)</f>
        <v>0</v>
      </c>
      <c r="AD423" s="15">
        <f t="shared" si="172"/>
        <v>0</v>
      </c>
      <c r="AE423" s="18">
        <f t="shared" si="173"/>
        <v>0</v>
      </c>
      <c r="AF423" s="19">
        <f t="shared" si="174"/>
        <v>0</v>
      </c>
      <c r="AG423" s="19">
        <f t="shared" si="175"/>
        <v>0</v>
      </c>
      <c r="AH423" s="19">
        <f t="shared" si="176"/>
        <v>0</v>
      </c>
      <c r="AI423" s="19">
        <f t="shared" si="177"/>
        <v>0</v>
      </c>
      <c r="AJ423" s="20">
        <f t="shared" si="178"/>
        <v>0</v>
      </c>
      <c r="AK423" s="98">
        <f t="shared" si="184"/>
        <v>0</v>
      </c>
      <c r="AL423" s="98">
        <f t="shared" si="185"/>
        <v>0</v>
      </c>
      <c r="AM423" s="98">
        <f t="shared" si="186"/>
        <v>0</v>
      </c>
      <c r="AN423" s="98">
        <f t="shared" si="187"/>
        <v>0</v>
      </c>
      <c r="AO423" s="98">
        <f t="shared" si="188"/>
        <v>0</v>
      </c>
      <c r="AP423" s="15">
        <f t="shared" si="179"/>
        <v>0</v>
      </c>
      <c r="AQ423" s="99">
        <v>0</v>
      </c>
      <c r="AR423" s="98">
        <v>0</v>
      </c>
      <c r="AS423" s="98">
        <v>0</v>
      </c>
      <c r="AT423" s="98">
        <v>0</v>
      </c>
      <c r="AU423" s="98">
        <v>0</v>
      </c>
      <c r="AV423" s="15">
        <f t="shared" si="180"/>
        <v>0</v>
      </c>
      <c r="AW423" s="16">
        <v>0</v>
      </c>
      <c r="AX423" s="17">
        <v>511.69563586155965</v>
      </c>
      <c r="AY423" s="17">
        <v>721.30852349999952</v>
      </c>
      <c r="AZ423" s="17">
        <v>16.396819999999998</v>
      </c>
      <c r="BA423" s="17">
        <v>0</v>
      </c>
      <c r="BB423" s="15">
        <f t="shared" si="181"/>
        <v>1249.4009793615592</v>
      </c>
      <c r="BC423" s="16">
        <v>0</v>
      </c>
      <c r="BD423" s="17">
        <v>0</v>
      </c>
      <c r="BE423" s="17">
        <v>0</v>
      </c>
      <c r="BF423" s="17">
        <v>0</v>
      </c>
      <c r="BG423" s="17">
        <v>0</v>
      </c>
      <c r="BH423" s="15">
        <f t="shared" si="182"/>
        <v>0</v>
      </c>
      <c r="BI423" s="16">
        <v>0</v>
      </c>
      <c r="BJ423" s="17">
        <v>0</v>
      </c>
      <c r="BK423" s="17">
        <v>0</v>
      </c>
      <c r="BL423" s="17">
        <v>0</v>
      </c>
      <c r="BM423" s="17">
        <v>0</v>
      </c>
      <c r="BN423" s="15">
        <f t="shared" si="183"/>
        <v>0</v>
      </c>
    </row>
    <row r="424" spans="1:66" x14ac:dyDescent="0.2">
      <c r="A424" s="14" t="s">
        <v>948</v>
      </c>
      <c r="B424" s="14" t="s">
        <v>1068</v>
      </c>
      <c r="C424" s="67" t="s">
        <v>214</v>
      </c>
      <c r="D424" s="14" t="s">
        <v>215</v>
      </c>
      <c r="E424" s="14" t="s">
        <v>39</v>
      </c>
      <c r="F424" s="14" t="s">
        <v>37</v>
      </c>
      <c r="G424" s="98">
        <f t="shared" si="164"/>
        <v>1660</v>
      </c>
      <c r="H424" s="98">
        <f t="shared" si="165"/>
        <v>1660</v>
      </c>
      <c r="I424" s="98">
        <f t="shared" si="166"/>
        <v>1660</v>
      </c>
      <c r="J424" s="98">
        <f t="shared" si="167"/>
        <v>1660</v>
      </c>
      <c r="K424" s="98">
        <f t="shared" si="168"/>
        <v>1660</v>
      </c>
      <c r="L424" s="15">
        <f t="shared" si="169"/>
        <v>1660</v>
      </c>
      <c r="M424" s="99">
        <v>1</v>
      </c>
      <c r="N424" s="98">
        <v>2</v>
      </c>
      <c r="O424" s="98">
        <v>1</v>
      </c>
      <c r="P424" s="98">
        <v>2</v>
      </c>
      <c r="Q424" s="98">
        <v>1</v>
      </c>
      <c r="R424" s="15">
        <f t="shared" si="170"/>
        <v>7</v>
      </c>
      <c r="S424" s="16">
        <v>1660</v>
      </c>
      <c r="T424" s="17">
        <v>3320</v>
      </c>
      <c r="U424" s="17">
        <v>1660</v>
      </c>
      <c r="V424" s="17">
        <v>3320</v>
      </c>
      <c r="W424" s="17">
        <v>1660</v>
      </c>
      <c r="X424" s="15">
        <f t="shared" si="171"/>
        <v>11620</v>
      </c>
      <c r="Y424" s="18">
        <f>S424*('Labour cost esc'!J$12-1)</f>
        <v>8.4624019102695414</v>
      </c>
      <c r="Z424" s="19">
        <f>T424*('Labour cost esc'!K$12-1)</f>
        <v>25.419533223687676</v>
      </c>
      <c r="AA424" s="19">
        <f>U424*('Labour cost esc'!L$12-1)</f>
        <v>16.967943727822878</v>
      </c>
      <c r="AB424" s="19">
        <f>V424*('Labour cost esc'!M$12-1)</f>
        <v>42.473921566221328</v>
      </c>
      <c r="AC424" s="19">
        <f>W424*('Labour cost esc'!N$12-1)</f>
        <v>25.516845372680184</v>
      </c>
      <c r="AD424" s="15">
        <f t="shared" si="172"/>
        <v>118.8406458006816</v>
      </c>
      <c r="AE424" s="18">
        <f t="shared" si="173"/>
        <v>1668.4624019102696</v>
      </c>
      <c r="AF424" s="19">
        <f t="shared" si="174"/>
        <v>3345.4195332236877</v>
      </c>
      <c r="AG424" s="19">
        <f t="shared" si="175"/>
        <v>1676.9679437278228</v>
      </c>
      <c r="AH424" s="19">
        <f t="shared" si="176"/>
        <v>3362.4739215662212</v>
      </c>
      <c r="AI424" s="19">
        <f t="shared" si="177"/>
        <v>1685.5168453726801</v>
      </c>
      <c r="AJ424" s="20">
        <f t="shared" si="178"/>
        <v>11738.840645800681</v>
      </c>
      <c r="AK424" s="98">
        <f t="shared" si="184"/>
        <v>0</v>
      </c>
      <c r="AL424" s="98">
        <f t="shared" si="185"/>
        <v>0</v>
      </c>
      <c r="AM424" s="98">
        <f t="shared" si="186"/>
        <v>0</v>
      </c>
      <c r="AN424" s="98">
        <f t="shared" si="187"/>
        <v>0</v>
      </c>
      <c r="AO424" s="98">
        <f t="shared" si="188"/>
        <v>0</v>
      </c>
      <c r="AP424" s="15">
        <f t="shared" si="179"/>
        <v>0</v>
      </c>
      <c r="AQ424" s="99">
        <v>0</v>
      </c>
      <c r="AR424" s="98">
        <v>0</v>
      </c>
      <c r="AS424" s="98">
        <v>0</v>
      </c>
      <c r="AT424" s="98">
        <v>0</v>
      </c>
      <c r="AU424" s="98">
        <v>0</v>
      </c>
      <c r="AV424" s="15">
        <f t="shared" si="180"/>
        <v>0</v>
      </c>
      <c r="AW424" s="16"/>
      <c r="AX424" s="17"/>
      <c r="AY424" s="17"/>
      <c r="AZ424" s="17"/>
      <c r="BA424" s="17"/>
      <c r="BB424" s="15">
        <f t="shared" si="181"/>
        <v>0</v>
      </c>
      <c r="BC424" s="16"/>
      <c r="BD424" s="17"/>
      <c r="BE424" s="17"/>
      <c r="BF424" s="17"/>
      <c r="BG424" s="17"/>
      <c r="BH424" s="15">
        <f t="shared" si="182"/>
        <v>0</v>
      </c>
      <c r="BI424" s="16"/>
      <c r="BJ424" s="17"/>
      <c r="BK424" s="17"/>
      <c r="BL424" s="17"/>
      <c r="BM424" s="17"/>
      <c r="BN424" s="15">
        <f t="shared" si="183"/>
        <v>0</v>
      </c>
    </row>
    <row r="425" spans="1:66" x14ac:dyDescent="0.2">
      <c r="A425" s="14" t="s">
        <v>949</v>
      </c>
      <c r="B425" s="14" t="s">
        <v>1068</v>
      </c>
      <c r="C425" s="67" t="s">
        <v>216</v>
      </c>
      <c r="D425" s="14" t="s">
        <v>215</v>
      </c>
      <c r="E425" s="14" t="s">
        <v>39</v>
      </c>
      <c r="F425" s="14" t="s">
        <v>37</v>
      </c>
      <c r="G425" s="98">
        <f t="shared" si="164"/>
        <v>563</v>
      </c>
      <c r="H425" s="98">
        <f t="shared" si="165"/>
        <v>563</v>
      </c>
      <c r="I425" s="98">
        <f t="shared" si="166"/>
        <v>563</v>
      </c>
      <c r="J425" s="98">
        <f t="shared" si="167"/>
        <v>563</v>
      </c>
      <c r="K425" s="98">
        <f t="shared" si="168"/>
        <v>563</v>
      </c>
      <c r="L425" s="15">
        <f t="shared" si="169"/>
        <v>563</v>
      </c>
      <c r="M425" s="99">
        <v>3</v>
      </c>
      <c r="N425" s="98">
        <v>2</v>
      </c>
      <c r="O425" s="98">
        <v>3</v>
      </c>
      <c r="P425" s="98">
        <v>2</v>
      </c>
      <c r="Q425" s="98">
        <v>2</v>
      </c>
      <c r="R425" s="15">
        <f t="shared" si="170"/>
        <v>12</v>
      </c>
      <c r="S425" s="16">
        <v>1689</v>
      </c>
      <c r="T425" s="17">
        <v>1126</v>
      </c>
      <c r="U425" s="17">
        <v>1689</v>
      </c>
      <c r="V425" s="17">
        <v>1126</v>
      </c>
      <c r="W425" s="17">
        <v>1126</v>
      </c>
      <c r="X425" s="15">
        <f t="shared" si="171"/>
        <v>6756</v>
      </c>
      <c r="Y425" s="18">
        <f>S425*('Labour cost esc'!J$12-1)</f>
        <v>8.610239052075455</v>
      </c>
      <c r="Z425" s="19">
        <f>T425*('Labour cost esc'!K$12-1)</f>
        <v>8.6212031355037126</v>
      </c>
      <c r="AA425" s="19">
        <f>U425*('Labour cost esc'!L$12-1)</f>
        <v>17.264371660417375</v>
      </c>
      <c r="AB425" s="19">
        <f>V425*('Labour cost esc'!M$12-1)</f>
        <v>14.405311952881089</v>
      </c>
      <c r="AC425" s="19">
        <f>W425*('Labour cost esc'!N$12-1)</f>
        <v>17.308414391348123</v>
      </c>
      <c r="AD425" s="15">
        <f t="shared" si="172"/>
        <v>66.209540192225759</v>
      </c>
      <c r="AE425" s="18">
        <f t="shared" si="173"/>
        <v>1697.6102390520755</v>
      </c>
      <c r="AF425" s="19">
        <f t="shared" si="174"/>
        <v>1134.6212031355037</v>
      </c>
      <c r="AG425" s="19">
        <f t="shared" si="175"/>
        <v>1706.2643716604173</v>
      </c>
      <c r="AH425" s="19">
        <f t="shared" si="176"/>
        <v>1140.405311952881</v>
      </c>
      <c r="AI425" s="19">
        <f t="shared" si="177"/>
        <v>1143.3084143913482</v>
      </c>
      <c r="AJ425" s="20">
        <f t="shared" si="178"/>
        <v>6822.2095401922252</v>
      </c>
      <c r="AK425" s="98">
        <f t="shared" si="184"/>
        <v>0</v>
      </c>
      <c r="AL425" s="98">
        <f t="shared" si="185"/>
        <v>0</v>
      </c>
      <c r="AM425" s="98">
        <f t="shared" si="186"/>
        <v>0</v>
      </c>
      <c r="AN425" s="98">
        <f t="shared" si="187"/>
        <v>0</v>
      </c>
      <c r="AO425" s="98">
        <f t="shared" si="188"/>
        <v>0</v>
      </c>
      <c r="AP425" s="15">
        <f t="shared" si="179"/>
        <v>0</v>
      </c>
      <c r="AQ425" s="99">
        <v>0</v>
      </c>
      <c r="AR425" s="98">
        <v>0</v>
      </c>
      <c r="AS425" s="98">
        <v>0</v>
      </c>
      <c r="AT425" s="98">
        <v>0</v>
      </c>
      <c r="AU425" s="98">
        <v>0</v>
      </c>
      <c r="AV425" s="15">
        <f t="shared" si="180"/>
        <v>0</v>
      </c>
      <c r="AW425" s="16">
        <v>1036.0653999840888</v>
      </c>
      <c r="AX425" s="17">
        <v>75.965106517431124</v>
      </c>
      <c r="AY425" s="17">
        <v>337.7830750200003</v>
      </c>
      <c r="AZ425" s="17">
        <v>1493.20081</v>
      </c>
      <c r="BA425" s="17">
        <v>0</v>
      </c>
      <c r="BB425" s="15">
        <f t="shared" si="181"/>
        <v>2943.0143915215203</v>
      </c>
      <c r="BC425" s="16">
        <v>0</v>
      </c>
      <c r="BD425" s="17">
        <v>0</v>
      </c>
      <c r="BE425" s="17">
        <v>0</v>
      </c>
      <c r="BF425" s="17">
        <v>0</v>
      </c>
      <c r="BG425" s="17">
        <v>0</v>
      </c>
      <c r="BH425" s="15">
        <f t="shared" si="182"/>
        <v>0</v>
      </c>
      <c r="BI425" s="16">
        <v>0</v>
      </c>
      <c r="BJ425" s="17">
        <v>0</v>
      </c>
      <c r="BK425" s="17">
        <v>0</v>
      </c>
      <c r="BL425" s="17">
        <v>0</v>
      </c>
      <c r="BM425" s="17">
        <v>0</v>
      </c>
      <c r="BN425" s="15">
        <f t="shared" si="183"/>
        <v>0</v>
      </c>
    </row>
    <row r="426" spans="1:66" x14ac:dyDescent="0.2">
      <c r="A426" s="14" t="s">
        <v>950</v>
      </c>
      <c r="B426" s="14" t="s">
        <v>1068</v>
      </c>
      <c r="C426" s="67" t="s">
        <v>951</v>
      </c>
      <c r="D426" s="14" t="s">
        <v>215</v>
      </c>
      <c r="E426" s="14" t="s">
        <v>39</v>
      </c>
      <c r="F426" s="14" t="s">
        <v>37</v>
      </c>
      <c r="G426" s="98">
        <f t="shared" si="164"/>
        <v>0</v>
      </c>
      <c r="H426" s="98">
        <f t="shared" si="165"/>
        <v>0</v>
      </c>
      <c r="I426" s="98">
        <f t="shared" si="166"/>
        <v>0</v>
      </c>
      <c r="J426" s="98">
        <f t="shared" si="167"/>
        <v>0</v>
      </c>
      <c r="K426" s="98">
        <f t="shared" si="168"/>
        <v>0</v>
      </c>
      <c r="L426" s="15">
        <f t="shared" si="169"/>
        <v>0</v>
      </c>
      <c r="M426" s="99">
        <v>0</v>
      </c>
      <c r="N426" s="98">
        <v>0</v>
      </c>
      <c r="O426" s="98">
        <v>0</v>
      </c>
      <c r="P426" s="98">
        <v>0</v>
      </c>
      <c r="Q426" s="98">
        <v>0</v>
      </c>
      <c r="R426" s="15">
        <f t="shared" si="170"/>
        <v>0</v>
      </c>
      <c r="S426" s="16">
        <v>0</v>
      </c>
      <c r="T426" s="17">
        <v>0</v>
      </c>
      <c r="U426" s="17">
        <v>0</v>
      </c>
      <c r="V426" s="17">
        <v>0</v>
      </c>
      <c r="W426" s="17">
        <v>0</v>
      </c>
      <c r="X426" s="15">
        <f t="shared" si="171"/>
        <v>0</v>
      </c>
      <c r="Y426" s="18">
        <f>S426*('Labour cost esc'!J$12-1)</f>
        <v>0</v>
      </c>
      <c r="Z426" s="19">
        <f>T426*('Labour cost esc'!K$12-1)</f>
        <v>0</v>
      </c>
      <c r="AA426" s="19">
        <f>U426*('Labour cost esc'!L$12-1)</f>
        <v>0</v>
      </c>
      <c r="AB426" s="19">
        <f>V426*('Labour cost esc'!M$12-1)</f>
        <v>0</v>
      </c>
      <c r="AC426" s="19">
        <f>W426*('Labour cost esc'!N$12-1)</f>
        <v>0</v>
      </c>
      <c r="AD426" s="15">
        <f t="shared" si="172"/>
        <v>0</v>
      </c>
      <c r="AE426" s="18">
        <f t="shared" si="173"/>
        <v>0</v>
      </c>
      <c r="AF426" s="19">
        <f t="shared" si="174"/>
        <v>0</v>
      </c>
      <c r="AG426" s="19">
        <f t="shared" si="175"/>
        <v>0</v>
      </c>
      <c r="AH426" s="19">
        <f t="shared" si="176"/>
        <v>0</v>
      </c>
      <c r="AI426" s="19">
        <f t="shared" si="177"/>
        <v>0</v>
      </c>
      <c r="AJ426" s="20">
        <f t="shared" si="178"/>
        <v>0</v>
      </c>
      <c r="AK426" s="98">
        <f t="shared" si="184"/>
        <v>0</v>
      </c>
      <c r="AL426" s="98">
        <f t="shared" si="185"/>
        <v>0</v>
      </c>
      <c r="AM426" s="98">
        <f t="shared" si="186"/>
        <v>0</v>
      </c>
      <c r="AN426" s="98">
        <f t="shared" si="187"/>
        <v>0</v>
      </c>
      <c r="AO426" s="98">
        <f t="shared" si="188"/>
        <v>0</v>
      </c>
      <c r="AP426" s="15">
        <f t="shared" si="179"/>
        <v>0</v>
      </c>
      <c r="AQ426" s="99">
        <v>0</v>
      </c>
      <c r="AR426" s="98">
        <v>0</v>
      </c>
      <c r="AS426" s="98">
        <v>0</v>
      </c>
      <c r="AT426" s="98">
        <v>0</v>
      </c>
      <c r="AU426" s="98">
        <v>0</v>
      </c>
      <c r="AV426" s="15">
        <f t="shared" si="180"/>
        <v>0</v>
      </c>
      <c r="AW426" s="16">
        <v>0</v>
      </c>
      <c r="AX426" s="17">
        <v>0</v>
      </c>
      <c r="AY426" s="17">
        <v>0</v>
      </c>
      <c r="AZ426" s="17">
        <v>0</v>
      </c>
      <c r="BA426" s="17">
        <v>0</v>
      </c>
      <c r="BB426" s="15">
        <f t="shared" si="181"/>
        <v>0</v>
      </c>
      <c r="BC426" s="16">
        <v>1096.5315105350255</v>
      </c>
      <c r="BD426" s="17">
        <v>0</v>
      </c>
      <c r="BE426" s="17">
        <v>0</v>
      </c>
      <c r="BF426" s="17">
        <v>0</v>
      </c>
      <c r="BG426" s="17">
        <v>0</v>
      </c>
      <c r="BH426" s="15">
        <f t="shared" si="182"/>
        <v>1096.5315105350255</v>
      </c>
      <c r="BI426" s="16">
        <v>0</v>
      </c>
      <c r="BJ426" s="17">
        <v>0</v>
      </c>
      <c r="BK426" s="17">
        <v>0</v>
      </c>
      <c r="BL426" s="17">
        <v>0</v>
      </c>
      <c r="BM426" s="17">
        <v>0</v>
      </c>
      <c r="BN426" s="15">
        <f t="shared" si="183"/>
        <v>0</v>
      </c>
    </row>
    <row r="427" spans="1:66" x14ac:dyDescent="0.2">
      <c r="A427" s="14" t="s">
        <v>952</v>
      </c>
      <c r="B427" s="14" t="s">
        <v>1068</v>
      </c>
      <c r="C427" s="67" t="s">
        <v>953</v>
      </c>
      <c r="D427" s="14" t="s">
        <v>215</v>
      </c>
      <c r="E427" s="14" t="s">
        <v>39</v>
      </c>
      <c r="F427" s="14" t="s">
        <v>37</v>
      </c>
      <c r="G427" s="98">
        <f t="shared" si="164"/>
        <v>0</v>
      </c>
      <c r="H427" s="98">
        <f t="shared" si="165"/>
        <v>0</v>
      </c>
      <c r="I427" s="98">
        <f t="shared" si="166"/>
        <v>0</v>
      </c>
      <c r="J427" s="98">
        <f t="shared" si="167"/>
        <v>0</v>
      </c>
      <c r="K427" s="98">
        <f t="shared" si="168"/>
        <v>0</v>
      </c>
      <c r="L427" s="15">
        <f t="shared" si="169"/>
        <v>0</v>
      </c>
      <c r="M427" s="99">
        <v>0</v>
      </c>
      <c r="N427" s="98">
        <v>0</v>
      </c>
      <c r="O427" s="98">
        <v>0</v>
      </c>
      <c r="P427" s="98">
        <v>0</v>
      </c>
      <c r="Q427" s="98">
        <v>0</v>
      </c>
      <c r="R427" s="15">
        <f t="shared" si="170"/>
        <v>0</v>
      </c>
      <c r="S427" s="16">
        <v>0</v>
      </c>
      <c r="T427" s="17">
        <v>0</v>
      </c>
      <c r="U427" s="17">
        <v>0</v>
      </c>
      <c r="V427" s="17">
        <v>0</v>
      </c>
      <c r="W427" s="17">
        <v>0</v>
      </c>
      <c r="X427" s="15">
        <f t="shared" si="171"/>
        <v>0</v>
      </c>
      <c r="Y427" s="18">
        <f>S427*('Labour cost esc'!J$12-1)</f>
        <v>0</v>
      </c>
      <c r="Z427" s="19">
        <f>T427*('Labour cost esc'!K$12-1)</f>
        <v>0</v>
      </c>
      <c r="AA427" s="19">
        <f>U427*('Labour cost esc'!L$12-1)</f>
        <v>0</v>
      </c>
      <c r="AB427" s="19">
        <f>V427*('Labour cost esc'!M$12-1)</f>
        <v>0</v>
      </c>
      <c r="AC427" s="19">
        <f>W427*('Labour cost esc'!N$12-1)</f>
        <v>0</v>
      </c>
      <c r="AD427" s="15">
        <f t="shared" si="172"/>
        <v>0</v>
      </c>
      <c r="AE427" s="18">
        <f t="shared" si="173"/>
        <v>0</v>
      </c>
      <c r="AF427" s="19">
        <f t="shared" si="174"/>
        <v>0</v>
      </c>
      <c r="AG427" s="19">
        <f t="shared" si="175"/>
        <v>0</v>
      </c>
      <c r="AH427" s="19">
        <f t="shared" si="176"/>
        <v>0</v>
      </c>
      <c r="AI427" s="19">
        <f t="shared" si="177"/>
        <v>0</v>
      </c>
      <c r="AJ427" s="20">
        <f t="shared" si="178"/>
        <v>0</v>
      </c>
      <c r="AK427" s="98">
        <f t="shared" si="184"/>
        <v>0</v>
      </c>
      <c r="AL427" s="98">
        <f t="shared" si="185"/>
        <v>0</v>
      </c>
      <c r="AM427" s="98">
        <f t="shared" si="186"/>
        <v>0</v>
      </c>
      <c r="AN427" s="98">
        <f t="shared" si="187"/>
        <v>0</v>
      </c>
      <c r="AO427" s="98">
        <f t="shared" si="188"/>
        <v>0</v>
      </c>
      <c r="AP427" s="15">
        <f t="shared" si="179"/>
        <v>0</v>
      </c>
      <c r="AQ427" s="99">
        <v>0</v>
      </c>
      <c r="AR427" s="98">
        <v>0</v>
      </c>
      <c r="AS427" s="98">
        <v>0</v>
      </c>
      <c r="AT427" s="98">
        <v>0</v>
      </c>
      <c r="AU427" s="98">
        <v>0</v>
      </c>
      <c r="AV427" s="15">
        <f t="shared" si="180"/>
        <v>0</v>
      </c>
      <c r="AW427" s="16">
        <v>0</v>
      </c>
      <c r="AX427" s="17">
        <v>0</v>
      </c>
      <c r="AY427" s="17">
        <v>0</v>
      </c>
      <c r="AZ427" s="17">
        <v>0</v>
      </c>
      <c r="BA427" s="17">
        <v>0</v>
      </c>
      <c r="BB427" s="15">
        <f t="shared" si="181"/>
        <v>0</v>
      </c>
      <c r="BC427" s="16">
        <v>0</v>
      </c>
      <c r="BD427" s="17">
        <v>0</v>
      </c>
      <c r="BE427" s="17">
        <v>549.00378386686543</v>
      </c>
      <c r="BF427" s="17">
        <v>1098.7463412693692</v>
      </c>
      <c r="BG427" s="17">
        <v>1099.485611874748</v>
      </c>
      <c r="BH427" s="15">
        <f t="shared" si="182"/>
        <v>2747.2357370109826</v>
      </c>
      <c r="BI427" s="16">
        <v>0</v>
      </c>
      <c r="BJ427" s="17">
        <v>0</v>
      </c>
      <c r="BK427" s="17">
        <v>0</v>
      </c>
      <c r="BL427" s="17">
        <v>0</v>
      </c>
      <c r="BM427" s="17">
        <v>0</v>
      </c>
      <c r="BN427" s="15">
        <f t="shared" si="183"/>
        <v>0</v>
      </c>
    </row>
    <row r="428" spans="1:66" x14ac:dyDescent="0.2">
      <c r="A428" s="14" t="s">
        <v>954</v>
      </c>
      <c r="B428" s="14" t="s">
        <v>1068</v>
      </c>
      <c r="C428" s="67" t="s">
        <v>955</v>
      </c>
      <c r="D428" s="14" t="s">
        <v>215</v>
      </c>
      <c r="E428" s="14" t="s">
        <v>39</v>
      </c>
      <c r="F428" s="14" t="s">
        <v>37</v>
      </c>
      <c r="G428" s="98">
        <f t="shared" si="164"/>
        <v>0</v>
      </c>
      <c r="H428" s="98">
        <f t="shared" si="165"/>
        <v>0</v>
      </c>
      <c r="I428" s="98">
        <f t="shared" si="166"/>
        <v>0</v>
      </c>
      <c r="J428" s="98">
        <f t="shared" si="167"/>
        <v>0</v>
      </c>
      <c r="K428" s="98">
        <f t="shared" si="168"/>
        <v>0</v>
      </c>
      <c r="L428" s="15">
        <f t="shared" si="169"/>
        <v>0</v>
      </c>
      <c r="M428" s="99">
        <v>0</v>
      </c>
      <c r="N428" s="98">
        <v>0</v>
      </c>
      <c r="O428" s="98">
        <v>0</v>
      </c>
      <c r="P428" s="98">
        <v>0</v>
      </c>
      <c r="Q428" s="98">
        <v>0</v>
      </c>
      <c r="R428" s="15">
        <f t="shared" si="170"/>
        <v>0</v>
      </c>
      <c r="S428" s="16">
        <v>0</v>
      </c>
      <c r="T428" s="17">
        <v>0</v>
      </c>
      <c r="U428" s="17">
        <v>0</v>
      </c>
      <c r="V428" s="17">
        <v>0</v>
      </c>
      <c r="W428" s="17">
        <v>0</v>
      </c>
      <c r="X428" s="15">
        <f t="shared" si="171"/>
        <v>0</v>
      </c>
      <c r="Y428" s="18">
        <f>S428*('Labour cost esc'!J$12-1)</f>
        <v>0</v>
      </c>
      <c r="Z428" s="19">
        <f>T428*('Labour cost esc'!K$12-1)</f>
        <v>0</v>
      </c>
      <c r="AA428" s="19">
        <f>U428*('Labour cost esc'!L$12-1)</f>
        <v>0</v>
      </c>
      <c r="AB428" s="19">
        <f>V428*('Labour cost esc'!M$12-1)</f>
        <v>0</v>
      </c>
      <c r="AC428" s="19">
        <f>W428*('Labour cost esc'!N$12-1)</f>
        <v>0</v>
      </c>
      <c r="AD428" s="15">
        <f t="shared" si="172"/>
        <v>0</v>
      </c>
      <c r="AE428" s="18">
        <f t="shared" si="173"/>
        <v>0</v>
      </c>
      <c r="AF428" s="19">
        <f t="shared" si="174"/>
        <v>0</v>
      </c>
      <c r="AG428" s="19">
        <f t="shared" si="175"/>
        <v>0</v>
      </c>
      <c r="AH428" s="19">
        <f t="shared" si="176"/>
        <v>0</v>
      </c>
      <c r="AI428" s="19">
        <f t="shared" si="177"/>
        <v>0</v>
      </c>
      <c r="AJ428" s="20">
        <f t="shared" si="178"/>
        <v>0</v>
      </c>
      <c r="AK428" s="98">
        <f t="shared" si="184"/>
        <v>0</v>
      </c>
      <c r="AL428" s="98">
        <f t="shared" si="185"/>
        <v>0</v>
      </c>
      <c r="AM428" s="98">
        <f t="shared" si="186"/>
        <v>0</v>
      </c>
      <c r="AN428" s="98">
        <f t="shared" si="187"/>
        <v>0</v>
      </c>
      <c r="AO428" s="98">
        <f t="shared" si="188"/>
        <v>0</v>
      </c>
      <c r="AP428" s="15">
        <f t="shared" si="179"/>
        <v>0</v>
      </c>
      <c r="AQ428" s="99">
        <v>0</v>
      </c>
      <c r="AR428" s="98">
        <v>0</v>
      </c>
      <c r="AS428" s="98">
        <v>0</v>
      </c>
      <c r="AT428" s="98">
        <v>0</v>
      </c>
      <c r="AU428" s="98">
        <v>0</v>
      </c>
      <c r="AV428" s="15">
        <f t="shared" si="180"/>
        <v>0</v>
      </c>
      <c r="AW428" s="16">
        <v>0</v>
      </c>
      <c r="AX428" s="17">
        <v>0</v>
      </c>
      <c r="AY428" s="17">
        <v>0</v>
      </c>
      <c r="AZ428" s="17">
        <v>0</v>
      </c>
      <c r="BA428" s="17">
        <v>0</v>
      </c>
      <c r="BB428" s="15">
        <f t="shared" si="181"/>
        <v>0</v>
      </c>
      <c r="BC428" s="16">
        <v>0</v>
      </c>
      <c r="BD428" s="17">
        <v>0</v>
      </c>
      <c r="BE428" s="17">
        <v>1098.0075677337311</v>
      </c>
      <c r="BF428" s="17">
        <v>1648.1195119040542</v>
      </c>
      <c r="BG428" s="17">
        <v>0</v>
      </c>
      <c r="BH428" s="15">
        <f t="shared" si="182"/>
        <v>2746.1270796377853</v>
      </c>
      <c r="BI428" s="16">
        <v>0</v>
      </c>
      <c r="BJ428" s="17">
        <v>0</v>
      </c>
      <c r="BK428" s="17">
        <v>0</v>
      </c>
      <c r="BL428" s="17">
        <v>0</v>
      </c>
      <c r="BM428" s="17">
        <v>0</v>
      </c>
      <c r="BN428" s="15">
        <f t="shared" si="183"/>
        <v>0</v>
      </c>
    </row>
    <row r="429" spans="1:66" x14ac:dyDescent="0.2">
      <c r="A429" s="14" t="s">
        <v>956</v>
      </c>
      <c r="B429" s="14" t="s">
        <v>1068</v>
      </c>
      <c r="C429" s="67" t="s">
        <v>957</v>
      </c>
      <c r="D429" s="14" t="s">
        <v>215</v>
      </c>
      <c r="E429" s="14" t="s">
        <v>39</v>
      </c>
      <c r="F429" s="14" t="s">
        <v>37</v>
      </c>
      <c r="G429" s="98">
        <f t="shared" si="164"/>
        <v>0</v>
      </c>
      <c r="H429" s="98">
        <f t="shared" si="165"/>
        <v>0</v>
      </c>
      <c r="I429" s="98">
        <f t="shared" si="166"/>
        <v>0</v>
      </c>
      <c r="J429" s="98">
        <f t="shared" si="167"/>
        <v>0</v>
      </c>
      <c r="K429" s="98">
        <f t="shared" si="168"/>
        <v>0</v>
      </c>
      <c r="L429" s="15">
        <f t="shared" si="169"/>
        <v>0</v>
      </c>
      <c r="M429" s="99">
        <v>0</v>
      </c>
      <c r="N429" s="98">
        <v>0</v>
      </c>
      <c r="O429" s="98">
        <v>0</v>
      </c>
      <c r="P429" s="98">
        <v>0</v>
      </c>
      <c r="Q429" s="98">
        <v>0</v>
      </c>
      <c r="R429" s="15">
        <f t="shared" si="170"/>
        <v>0</v>
      </c>
      <c r="S429" s="16">
        <v>0</v>
      </c>
      <c r="T429" s="17">
        <v>0</v>
      </c>
      <c r="U429" s="17">
        <v>0</v>
      </c>
      <c r="V429" s="17">
        <v>0</v>
      </c>
      <c r="W429" s="17">
        <v>0</v>
      </c>
      <c r="X429" s="15">
        <f t="shared" si="171"/>
        <v>0</v>
      </c>
      <c r="Y429" s="18">
        <f>S429*('Labour cost esc'!J$12-1)</f>
        <v>0</v>
      </c>
      <c r="Z429" s="19">
        <f>T429*('Labour cost esc'!K$12-1)</f>
        <v>0</v>
      </c>
      <c r="AA429" s="19">
        <f>U429*('Labour cost esc'!L$12-1)</f>
        <v>0</v>
      </c>
      <c r="AB429" s="19">
        <f>V429*('Labour cost esc'!M$12-1)</f>
        <v>0</v>
      </c>
      <c r="AC429" s="19">
        <f>W429*('Labour cost esc'!N$12-1)</f>
        <v>0</v>
      </c>
      <c r="AD429" s="15">
        <f t="shared" si="172"/>
        <v>0</v>
      </c>
      <c r="AE429" s="18">
        <f t="shared" si="173"/>
        <v>0</v>
      </c>
      <c r="AF429" s="19">
        <f t="shared" si="174"/>
        <v>0</v>
      </c>
      <c r="AG429" s="19">
        <f t="shared" si="175"/>
        <v>0</v>
      </c>
      <c r="AH429" s="19">
        <f t="shared" si="176"/>
        <v>0</v>
      </c>
      <c r="AI429" s="19">
        <f t="shared" si="177"/>
        <v>0</v>
      </c>
      <c r="AJ429" s="20">
        <f t="shared" si="178"/>
        <v>0</v>
      </c>
      <c r="AK429" s="98">
        <f t="shared" si="184"/>
        <v>0</v>
      </c>
      <c r="AL429" s="98">
        <f t="shared" si="185"/>
        <v>0</v>
      </c>
      <c r="AM429" s="98">
        <f t="shared" si="186"/>
        <v>0</v>
      </c>
      <c r="AN429" s="98">
        <f t="shared" si="187"/>
        <v>0</v>
      </c>
      <c r="AO429" s="98">
        <f t="shared" si="188"/>
        <v>0</v>
      </c>
      <c r="AP429" s="15">
        <f t="shared" si="179"/>
        <v>0</v>
      </c>
      <c r="AQ429" s="99">
        <v>0</v>
      </c>
      <c r="AR429" s="98">
        <v>0</v>
      </c>
      <c r="AS429" s="98">
        <v>0</v>
      </c>
      <c r="AT429" s="98">
        <v>0</v>
      </c>
      <c r="AU429" s="98">
        <v>0</v>
      </c>
      <c r="AV429" s="15">
        <f t="shared" si="180"/>
        <v>0</v>
      </c>
      <c r="AW429" s="16">
        <v>0</v>
      </c>
      <c r="AX429" s="17">
        <v>0</v>
      </c>
      <c r="AY429" s="17">
        <v>0</v>
      </c>
      <c r="AZ429" s="17">
        <v>0</v>
      </c>
      <c r="BA429" s="17">
        <v>0</v>
      </c>
      <c r="BB429" s="15">
        <f t="shared" si="181"/>
        <v>0</v>
      </c>
      <c r="BC429" s="16">
        <v>0</v>
      </c>
      <c r="BD429" s="17">
        <v>0</v>
      </c>
      <c r="BE429" s="17">
        <v>0</v>
      </c>
      <c r="BF429" s="17">
        <v>549.37317063468424</v>
      </c>
      <c r="BG429" s="17">
        <v>549.74280593737399</v>
      </c>
      <c r="BH429" s="15">
        <f t="shared" si="182"/>
        <v>1099.1159765720581</v>
      </c>
      <c r="BI429" s="16">
        <v>0</v>
      </c>
      <c r="BJ429" s="17">
        <v>0</v>
      </c>
      <c r="BK429" s="17">
        <v>0</v>
      </c>
      <c r="BL429" s="17">
        <v>0</v>
      </c>
      <c r="BM429" s="17">
        <v>0</v>
      </c>
      <c r="BN429" s="15">
        <f t="shared" si="183"/>
        <v>0</v>
      </c>
    </row>
    <row r="430" spans="1:66" x14ac:dyDescent="0.2">
      <c r="A430" s="14" t="s">
        <v>958</v>
      </c>
      <c r="B430" s="14" t="s">
        <v>1068</v>
      </c>
      <c r="C430" s="67" t="s">
        <v>217</v>
      </c>
      <c r="D430" s="14" t="s">
        <v>215</v>
      </c>
      <c r="E430" s="14" t="s">
        <v>39</v>
      </c>
      <c r="F430" s="14" t="s">
        <v>37</v>
      </c>
      <c r="G430" s="98">
        <f t="shared" si="164"/>
        <v>680</v>
      </c>
      <c r="H430" s="98">
        <f t="shared" si="165"/>
        <v>680</v>
      </c>
      <c r="I430" s="98">
        <f t="shared" si="166"/>
        <v>680</v>
      </c>
      <c r="J430" s="98">
        <f t="shared" si="167"/>
        <v>680</v>
      </c>
      <c r="K430" s="98">
        <f t="shared" si="168"/>
        <v>0</v>
      </c>
      <c r="L430" s="15">
        <f t="shared" si="169"/>
        <v>680</v>
      </c>
      <c r="M430" s="99">
        <v>2</v>
      </c>
      <c r="N430" s="98">
        <v>4</v>
      </c>
      <c r="O430" s="98">
        <v>4</v>
      </c>
      <c r="P430" s="98">
        <v>4</v>
      </c>
      <c r="Q430" s="98">
        <v>0</v>
      </c>
      <c r="R430" s="15">
        <f t="shared" si="170"/>
        <v>14</v>
      </c>
      <c r="S430" s="16">
        <v>1360</v>
      </c>
      <c r="T430" s="17">
        <v>2720</v>
      </c>
      <c r="U430" s="17">
        <v>2720</v>
      </c>
      <c r="V430" s="17">
        <v>2720</v>
      </c>
      <c r="W430" s="17">
        <v>0</v>
      </c>
      <c r="X430" s="15">
        <f t="shared" si="171"/>
        <v>9520</v>
      </c>
      <c r="Y430" s="18">
        <f>S430*('Labour cost esc'!J$12-1)</f>
        <v>6.9330521674497447</v>
      </c>
      <c r="Z430" s="19">
        <f>T430*('Labour cost esc'!K$12-1)</f>
        <v>20.825641677238096</v>
      </c>
      <c r="AA430" s="19">
        <f>U430*('Labour cost esc'!L$12-1)</f>
        <v>27.802895746794114</v>
      </c>
      <c r="AB430" s="19">
        <f>V430*('Labour cost esc'!M$12-1)</f>
        <v>34.797911644615063</v>
      </c>
      <c r="AC430" s="19">
        <f>W430*('Labour cost esc'!N$12-1)</f>
        <v>0</v>
      </c>
      <c r="AD430" s="15">
        <f t="shared" si="172"/>
        <v>90.359501236097017</v>
      </c>
      <c r="AE430" s="18">
        <f t="shared" si="173"/>
        <v>1366.9330521674497</v>
      </c>
      <c r="AF430" s="19">
        <f t="shared" si="174"/>
        <v>2740.8256416772383</v>
      </c>
      <c r="AG430" s="19">
        <f t="shared" si="175"/>
        <v>2747.8028957467941</v>
      </c>
      <c r="AH430" s="19">
        <f t="shared" si="176"/>
        <v>2754.7979116446149</v>
      </c>
      <c r="AI430" s="19">
        <f t="shared" si="177"/>
        <v>0</v>
      </c>
      <c r="AJ430" s="20">
        <f t="shared" si="178"/>
        <v>9610.3595012360965</v>
      </c>
      <c r="AK430" s="98">
        <f t="shared" si="184"/>
        <v>0</v>
      </c>
      <c r="AL430" s="98">
        <f t="shared" si="185"/>
        <v>0</v>
      </c>
      <c r="AM430" s="98">
        <f t="shared" si="186"/>
        <v>0</v>
      </c>
      <c r="AN430" s="98">
        <f t="shared" si="187"/>
        <v>0</v>
      </c>
      <c r="AO430" s="98">
        <f t="shared" si="188"/>
        <v>0</v>
      </c>
      <c r="AP430" s="15">
        <f t="shared" si="179"/>
        <v>0</v>
      </c>
      <c r="AQ430" s="99">
        <v>0</v>
      </c>
      <c r="AR430" s="98">
        <v>0</v>
      </c>
      <c r="AS430" s="98">
        <v>0</v>
      </c>
      <c r="AT430" s="98">
        <v>0</v>
      </c>
      <c r="AU430" s="98">
        <v>0</v>
      </c>
      <c r="AV430" s="15">
        <f t="shared" si="180"/>
        <v>0</v>
      </c>
      <c r="AW430" s="16">
        <v>0</v>
      </c>
      <c r="AX430" s="17">
        <v>486.47962701371546</v>
      </c>
      <c r="AY430" s="17">
        <v>1245.8174527799997</v>
      </c>
      <c r="AZ430" s="17">
        <v>1702.7062800000001</v>
      </c>
      <c r="BA430" s="17">
        <v>1273.7239999999999</v>
      </c>
      <c r="BB430" s="15">
        <f t="shared" si="181"/>
        <v>4708.7273597937156</v>
      </c>
      <c r="BC430" s="16">
        <v>0</v>
      </c>
      <c r="BD430" s="17">
        <v>0</v>
      </c>
      <c r="BE430" s="17">
        <v>0</v>
      </c>
      <c r="BF430" s="17">
        <v>0</v>
      </c>
      <c r="BG430" s="17">
        <v>0</v>
      </c>
      <c r="BH430" s="15">
        <f t="shared" si="182"/>
        <v>0</v>
      </c>
      <c r="BI430" s="16">
        <v>0</v>
      </c>
      <c r="BJ430" s="17">
        <v>0</v>
      </c>
      <c r="BK430" s="17">
        <v>0</v>
      </c>
      <c r="BL430" s="17">
        <v>0</v>
      </c>
      <c r="BM430" s="17">
        <v>0</v>
      </c>
      <c r="BN430" s="15">
        <f t="shared" si="183"/>
        <v>0</v>
      </c>
    </row>
    <row r="431" spans="1:66" x14ac:dyDescent="0.2">
      <c r="A431" s="14" t="s">
        <v>959</v>
      </c>
      <c r="B431" s="14" t="s">
        <v>1068</v>
      </c>
      <c r="C431" s="67" t="s">
        <v>218</v>
      </c>
      <c r="D431" s="14" t="s">
        <v>215</v>
      </c>
      <c r="E431" s="14" t="s">
        <v>39</v>
      </c>
      <c r="F431" s="14" t="s">
        <v>37</v>
      </c>
      <c r="G431" s="98">
        <f t="shared" si="164"/>
        <v>100</v>
      </c>
      <c r="H431" s="98">
        <f t="shared" si="165"/>
        <v>100</v>
      </c>
      <c r="I431" s="98">
        <f t="shared" si="166"/>
        <v>100</v>
      </c>
      <c r="J431" s="98">
        <f t="shared" si="167"/>
        <v>100</v>
      </c>
      <c r="K431" s="98">
        <f t="shared" si="168"/>
        <v>100</v>
      </c>
      <c r="L431" s="15">
        <f t="shared" si="169"/>
        <v>100</v>
      </c>
      <c r="M431" s="99">
        <v>1</v>
      </c>
      <c r="N431" s="98">
        <v>1</v>
      </c>
      <c r="O431" s="98">
        <v>1</v>
      </c>
      <c r="P431" s="98">
        <v>1</v>
      </c>
      <c r="Q431" s="98">
        <v>1</v>
      </c>
      <c r="R431" s="15">
        <f t="shared" si="170"/>
        <v>5</v>
      </c>
      <c r="S431" s="16">
        <v>100</v>
      </c>
      <c r="T431" s="17">
        <v>100</v>
      </c>
      <c r="U431" s="17">
        <v>100</v>
      </c>
      <c r="V431" s="17">
        <v>100</v>
      </c>
      <c r="W431" s="17">
        <v>100</v>
      </c>
      <c r="X431" s="15">
        <f t="shared" si="171"/>
        <v>500</v>
      </c>
      <c r="Y431" s="18">
        <f>S431*('Labour cost esc'!J$12-1)</f>
        <v>0.50978324760659888</v>
      </c>
      <c r="Z431" s="19">
        <f>T431*('Labour cost esc'!K$12-1)</f>
        <v>0.76564859107493</v>
      </c>
      <c r="AA431" s="19">
        <f>U431*('Labour cost esc'!L$12-1)</f>
        <v>1.0221652848086071</v>
      </c>
      <c r="AB431" s="19">
        <f>V431*('Labour cost esc'!M$12-1)</f>
        <v>1.2793349869343773</v>
      </c>
      <c r="AC431" s="19">
        <f>W431*('Labour cost esc'!N$12-1)</f>
        <v>1.5371593598000111</v>
      </c>
      <c r="AD431" s="15">
        <f t="shared" si="172"/>
        <v>5.1140914702245244</v>
      </c>
      <c r="AE431" s="18">
        <f t="shared" si="173"/>
        <v>100.50978324760661</v>
      </c>
      <c r="AF431" s="19">
        <f t="shared" si="174"/>
        <v>100.76564859107494</v>
      </c>
      <c r="AG431" s="19">
        <f t="shared" si="175"/>
        <v>101.02216528480861</v>
      </c>
      <c r="AH431" s="19">
        <f t="shared" si="176"/>
        <v>101.27933498693437</v>
      </c>
      <c r="AI431" s="19">
        <f t="shared" si="177"/>
        <v>101.53715935980001</v>
      </c>
      <c r="AJ431" s="20">
        <f t="shared" si="178"/>
        <v>505.11409147022454</v>
      </c>
      <c r="AK431" s="98">
        <f t="shared" si="184"/>
        <v>0</v>
      </c>
      <c r="AL431" s="98">
        <f t="shared" si="185"/>
        <v>0</v>
      </c>
      <c r="AM431" s="98">
        <f t="shared" si="186"/>
        <v>0</v>
      </c>
      <c r="AN431" s="98">
        <f t="shared" si="187"/>
        <v>0</v>
      </c>
      <c r="AO431" s="98">
        <f t="shared" si="188"/>
        <v>0</v>
      </c>
      <c r="AP431" s="15">
        <f t="shared" si="179"/>
        <v>0</v>
      </c>
      <c r="AQ431" s="99">
        <v>0</v>
      </c>
      <c r="AR431" s="98">
        <v>0</v>
      </c>
      <c r="AS431" s="98">
        <v>0</v>
      </c>
      <c r="AT431" s="98">
        <v>0</v>
      </c>
      <c r="AU431" s="98">
        <v>0</v>
      </c>
      <c r="AV431" s="15">
        <f t="shared" si="180"/>
        <v>0</v>
      </c>
      <c r="AW431" s="16">
        <v>0</v>
      </c>
      <c r="AX431" s="17">
        <v>0</v>
      </c>
      <c r="AY431" s="17">
        <v>0</v>
      </c>
      <c r="AZ431" s="17">
        <v>0</v>
      </c>
      <c r="BA431" s="17">
        <v>0</v>
      </c>
      <c r="BB431" s="15">
        <f t="shared" si="181"/>
        <v>0</v>
      </c>
      <c r="BC431" s="16">
        <v>0</v>
      </c>
      <c r="BD431" s="17">
        <v>0</v>
      </c>
      <c r="BE431" s="17">
        <v>610.00420429651729</v>
      </c>
      <c r="BF431" s="17">
        <v>0</v>
      </c>
      <c r="BG431" s="17">
        <v>0</v>
      </c>
      <c r="BH431" s="15">
        <f t="shared" si="182"/>
        <v>610.00420429651729</v>
      </c>
      <c r="BI431" s="16">
        <v>0</v>
      </c>
      <c r="BJ431" s="17">
        <v>0</v>
      </c>
      <c r="BK431" s="17">
        <v>0</v>
      </c>
      <c r="BL431" s="17">
        <v>0</v>
      </c>
      <c r="BM431" s="17">
        <v>0</v>
      </c>
      <c r="BN431" s="15">
        <f t="shared" si="183"/>
        <v>0</v>
      </c>
    </row>
    <row r="432" spans="1:66" x14ac:dyDescent="0.2">
      <c r="A432" s="14" t="s">
        <v>960</v>
      </c>
      <c r="B432" s="14" t="s">
        <v>1068</v>
      </c>
      <c r="C432" s="67" t="s">
        <v>219</v>
      </c>
      <c r="D432" s="14" t="s">
        <v>215</v>
      </c>
      <c r="E432" s="14" t="s">
        <v>39</v>
      </c>
      <c r="F432" s="14" t="s">
        <v>37</v>
      </c>
      <c r="G432" s="98">
        <f t="shared" si="164"/>
        <v>0</v>
      </c>
      <c r="H432" s="98">
        <f t="shared" si="165"/>
        <v>35.555555555555557</v>
      </c>
      <c r="I432" s="98">
        <f t="shared" si="166"/>
        <v>35.555555555555557</v>
      </c>
      <c r="J432" s="98">
        <f t="shared" si="167"/>
        <v>35.555555555555557</v>
      </c>
      <c r="K432" s="98">
        <f t="shared" si="168"/>
        <v>0</v>
      </c>
      <c r="L432" s="15">
        <f t="shared" si="169"/>
        <v>35.555555555555557</v>
      </c>
      <c r="M432" s="99">
        <v>0</v>
      </c>
      <c r="N432" s="98">
        <v>18</v>
      </c>
      <c r="O432" s="98">
        <v>18</v>
      </c>
      <c r="P432" s="98">
        <v>18</v>
      </c>
      <c r="Q432" s="98">
        <v>0</v>
      </c>
      <c r="R432" s="15">
        <f t="shared" si="170"/>
        <v>54</v>
      </c>
      <c r="S432" s="16">
        <v>0</v>
      </c>
      <c r="T432" s="17">
        <v>640</v>
      </c>
      <c r="U432" s="17">
        <v>640</v>
      </c>
      <c r="V432" s="17">
        <v>640</v>
      </c>
      <c r="W432" s="17">
        <v>0</v>
      </c>
      <c r="X432" s="15">
        <f t="shared" si="171"/>
        <v>1920</v>
      </c>
      <c r="Y432" s="18">
        <f>S432*('Labour cost esc'!J$12-1)</f>
        <v>0</v>
      </c>
      <c r="Z432" s="19">
        <f>T432*('Labour cost esc'!K$12-1)</f>
        <v>4.900150982879552</v>
      </c>
      <c r="AA432" s="19">
        <f>U432*('Labour cost esc'!L$12-1)</f>
        <v>6.5418578227750857</v>
      </c>
      <c r="AB432" s="19">
        <f>V432*('Labour cost esc'!M$12-1)</f>
        <v>8.1877439163800148</v>
      </c>
      <c r="AC432" s="19">
        <f>W432*('Labour cost esc'!N$12-1)</f>
        <v>0</v>
      </c>
      <c r="AD432" s="15">
        <f t="shared" si="172"/>
        <v>19.629752722034652</v>
      </c>
      <c r="AE432" s="18">
        <f t="shared" si="173"/>
        <v>0</v>
      </c>
      <c r="AF432" s="19">
        <f t="shared" si="174"/>
        <v>644.9001509828795</v>
      </c>
      <c r="AG432" s="19">
        <f t="shared" si="175"/>
        <v>646.54185782277511</v>
      </c>
      <c r="AH432" s="19">
        <f t="shared" si="176"/>
        <v>648.18774391637999</v>
      </c>
      <c r="AI432" s="19">
        <f t="shared" si="177"/>
        <v>0</v>
      </c>
      <c r="AJ432" s="20">
        <f t="shared" si="178"/>
        <v>1939.6297527220345</v>
      </c>
      <c r="AK432" s="98">
        <f t="shared" si="184"/>
        <v>0</v>
      </c>
      <c r="AL432" s="98">
        <f t="shared" si="185"/>
        <v>0</v>
      </c>
      <c r="AM432" s="98">
        <f t="shared" si="186"/>
        <v>0</v>
      </c>
      <c r="AN432" s="98">
        <f t="shared" si="187"/>
        <v>0</v>
      </c>
      <c r="AO432" s="98">
        <f t="shared" si="188"/>
        <v>0</v>
      </c>
      <c r="AP432" s="15">
        <f t="shared" si="179"/>
        <v>0</v>
      </c>
      <c r="AQ432" s="99">
        <v>0</v>
      </c>
      <c r="AR432" s="98">
        <v>0</v>
      </c>
      <c r="AS432" s="98">
        <v>0</v>
      </c>
      <c r="AT432" s="98">
        <v>0</v>
      </c>
      <c r="AU432" s="98">
        <v>0</v>
      </c>
      <c r="AV432" s="15">
        <f t="shared" si="180"/>
        <v>0</v>
      </c>
      <c r="AW432" s="16">
        <v>0</v>
      </c>
      <c r="AX432" s="17">
        <v>0</v>
      </c>
      <c r="AY432" s="17">
        <v>0</v>
      </c>
      <c r="AZ432" s="17">
        <v>0</v>
      </c>
      <c r="BA432" s="17">
        <v>0</v>
      </c>
      <c r="BB432" s="15">
        <f t="shared" si="181"/>
        <v>0</v>
      </c>
      <c r="BC432" s="16">
        <v>0</v>
      </c>
      <c r="BD432" s="17">
        <v>0</v>
      </c>
      <c r="BE432" s="17">
        <v>0</v>
      </c>
      <c r="BF432" s="17">
        <v>0</v>
      </c>
      <c r="BG432" s="17">
        <v>0</v>
      </c>
      <c r="BH432" s="15">
        <f t="shared" si="182"/>
        <v>0</v>
      </c>
      <c r="BI432" s="16">
        <v>0</v>
      </c>
      <c r="BJ432" s="17">
        <v>0</v>
      </c>
      <c r="BK432" s="17">
        <v>0</v>
      </c>
      <c r="BL432" s="17">
        <v>0</v>
      </c>
      <c r="BM432" s="17">
        <v>0</v>
      </c>
      <c r="BN432" s="15">
        <f t="shared" si="183"/>
        <v>0</v>
      </c>
    </row>
    <row r="433" spans="1:66" x14ac:dyDescent="0.2">
      <c r="A433" s="14" t="s">
        <v>961</v>
      </c>
      <c r="B433" s="14" t="s">
        <v>1068</v>
      </c>
      <c r="C433" s="67" t="s">
        <v>220</v>
      </c>
      <c r="D433" s="14" t="s">
        <v>215</v>
      </c>
      <c r="E433" s="14" t="s">
        <v>39</v>
      </c>
      <c r="F433" s="14" t="s">
        <v>37</v>
      </c>
      <c r="G433" s="98">
        <f t="shared" si="164"/>
        <v>180</v>
      </c>
      <c r="H433" s="98">
        <f t="shared" si="165"/>
        <v>0</v>
      </c>
      <c r="I433" s="98">
        <f t="shared" si="166"/>
        <v>180</v>
      </c>
      <c r="J433" s="98">
        <f t="shared" si="167"/>
        <v>0</v>
      </c>
      <c r="K433" s="98">
        <f t="shared" si="168"/>
        <v>0</v>
      </c>
      <c r="L433" s="15">
        <f t="shared" si="169"/>
        <v>180</v>
      </c>
      <c r="M433" s="99">
        <v>1</v>
      </c>
      <c r="N433" s="98">
        <v>0</v>
      </c>
      <c r="O433" s="98">
        <v>1</v>
      </c>
      <c r="P433" s="98">
        <v>0</v>
      </c>
      <c r="Q433" s="98">
        <v>0</v>
      </c>
      <c r="R433" s="15">
        <f t="shared" si="170"/>
        <v>2</v>
      </c>
      <c r="S433" s="16">
        <v>180</v>
      </c>
      <c r="T433" s="17">
        <v>0</v>
      </c>
      <c r="U433" s="17">
        <v>180</v>
      </c>
      <c r="V433" s="17">
        <v>0</v>
      </c>
      <c r="W433" s="17">
        <v>0</v>
      </c>
      <c r="X433" s="15">
        <f t="shared" si="171"/>
        <v>360</v>
      </c>
      <c r="Y433" s="18">
        <f>S433*('Labour cost esc'!J$12-1)</f>
        <v>0.91760984569187798</v>
      </c>
      <c r="Z433" s="19">
        <f>T433*('Labour cost esc'!K$12-1)</f>
        <v>0</v>
      </c>
      <c r="AA433" s="19">
        <f>U433*('Labour cost esc'!L$12-1)</f>
        <v>1.8398975126554928</v>
      </c>
      <c r="AB433" s="19">
        <f>V433*('Labour cost esc'!M$12-1)</f>
        <v>0</v>
      </c>
      <c r="AC433" s="19">
        <f>W433*('Labour cost esc'!N$12-1)</f>
        <v>0</v>
      </c>
      <c r="AD433" s="15">
        <f t="shared" si="172"/>
        <v>2.7575073583473708</v>
      </c>
      <c r="AE433" s="18">
        <f t="shared" si="173"/>
        <v>180.91760984569189</v>
      </c>
      <c r="AF433" s="19">
        <f t="shared" si="174"/>
        <v>0</v>
      </c>
      <c r="AG433" s="19">
        <f t="shared" si="175"/>
        <v>181.83989751265548</v>
      </c>
      <c r="AH433" s="19">
        <f t="shared" si="176"/>
        <v>0</v>
      </c>
      <c r="AI433" s="19">
        <f t="shared" si="177"/>
        <v>0</v>
      </c>
      <c r="AJ433" s="20">
        <f t="shared" si="178"/>
        <v>362.75750735834737</v>
      </c>
      <c r="AK433" s="98">
        <f t="shared" si="184"/>
        <v>0</v>
      </c>
      <c r="AL433" s="98">
        <f t="shared" si="185"/>
        <v>0</v>
      </c>
      <c r="AM433" s="98">
        <f t="shared" si="186"/>
        <v>0</v>
      </c>
      <c r="AN433" s="98">
        <f t="shared" si="187"/>
        <v>0</v>
      </c>
      <c r="AO433" s="98">
        <f t="shared" si="188"/>
        <v>0</v>
      </c>
      <c r="AP433" s="15">
        <f t="shared" si="179"/>
        <v>0</v>
      </c>
      <c r="AQ433" s="99">
        <v>0</v>
      </c>
      <c r="AR433" s="98">
        <v>0</v>
      </c>
      <c r="AS433" s="98">
        <v>0</v>
      </c>
      <c r="AT433" s="98">
        <v>0</v>
      </c>
      <c r="AU433" s="98">
        <v>0</v>
      </c>
      <c r="AV433" s="15">
        <f t="shared" si="180"/>
        <v>0</v>
      </c>
      <c r="AW433" s="16">
        <v>91.362899769002453</v>
      </c>
      <c r="AX433" s="17">
        <v>0</v>
      </c>
      <c r="AY433" s="17">
        <v>0</v>
      </c>
      <c r="AZ433" s="17">
        <v>82.35567000000006</v>
      </c>
      <c r="BA433" s="17">
        <v>416.66300000000001</v>
      </c>
      <c r="BB433" s="15">
        <f t="shared" si="181"/>
        <v>590.38156976900245</v>
      </c>
      <c r="BC433" s="16">
        <v>91.911997959076203</v>
      </c>
      <c r="BD433" s="17">
        <v>0</v>
      </c>
      <c r="BE433" s="17">
        <v>0</v>
      </c>
      <c r="BF433" s="17">
        <v>92.097646539147917</v>
      </c>
      <c r="BG433" s="17">
        <v>368.6384507650227</v>
      </c>
      <c r="BH433" s="15">
        <f t="shared" si="182"/>
        <v>552.64809526324689</v>
      </c>
      <c r="BI433" s="16">
        <v>0</v>
      </c>
      <c r="BJ433" s="17">
        <v>0</v>
      </c>
      <c r="BK433" s="17">
        <v>0</v>
      </c>
      <c r="BL433" s="17">
        <v>0</v>
      </c>
      <c r="BM433" s="17">
        <v>0</v>
      </c>
      <c r="BN433" s="15">
        <f t="shared" si="183"/>
        <v>0</v>
      </c>
    </row>
    <row r="434" spans="1:66" x14ac:dyDescent="0.2">
      <c r="A434" s="14" t="s">
        <v>962</v>
      </c>
      <c r="B434" s="14" t="s">
        <v>1068</v>
      </c>
      <c r="C434" s="67" t="s">
        <v>221</v>
      </c>
      <c r="D434" s="14" t="s">
        <v>215</v>
      </c>
      <c r="E434" s="14" t="s">
        <v>39</v>
      </c>
      <c r="F434" s="14" t="s">
        <v>37</v>
      </c>
      <c r="G434" s="98">
        <f t="shared" si="164"/>
        <v>109</v>
      </c>
      <c r="H434" s="98">
        <f t="shared" si="165"/>
        <v>109</v>
      </c>
      <c r="I434" s="98">
        <f t="shared" si="166"/>
        <v>0</v>
      </c>
      <c r="J434" s="98">
        <f t="shared" si="167"/>
        <v>109</v>
      </c>
      <c r="K434" s="98">
        <f t="shared" si="168"/>
        <v>109</v>
      </c>
      <c r="L434" s="15">
        <f t="shared" si="169"/>
        <v>109</v>
      </c>
      <c r="M434" s="99">
        <v>1</v>
      </c>
      <c r="N434" s="98">
        <v>1</v>
      </c>
      <c r="O434" s="98">
        <v>0</v>
      </c>
      <c r="P434" s="98">
        <v>1</v>
      </c>
      <c r="Q434" s="98">
        <v>1</v>
      </c>
      <c r="R434" s="15">
        <f t="shared" si="170"/>
        <v>4</v>
      </c>
      <c r="S434" s="16">
        <v>109</v>
      </c>
      <c r="T434" s="17">
        <v>109</v>
      </c>
      <c r="U434" s="17">
        <v>0</v>
      </c>
      <c r="V434" s="17">
        <v>109</v>
      </c>
      <c r="W434" s="17">
        <v>109</v>
      </c>
      <c r="X434" s="15">
        <f t="shared" si="171"/>
        <v>436</v>
      </c>
      <c r="Y434" s="18">
        <f>S434*('Labour cost esc'!J$12-1)</f>
        <v>0.55566373989119278</v>
      </c>
      <c r="Z434" s="19">
        <f>T434*('Labour cost esc'!K$12-1)</f>
        <v>0.8345569642716737</v>
      </c>
      <c r="AA434" s="19">
        <f>U434*('Labour cost esc'!L$12-1)</f>
        <v>0</v>
      </c>
      <c r="AB434" s="19">
        <f>V434*('Labour cost esc'!M$12-1)</f>
        <v>1.3944751357584713</v>
      </c>
      <c r="AC434" s="19">
        <f>W434*('Labour cost esc'!N$12-1)</f>
        <v>1.6755037021820121</v>
      </c>
      <c r="AD434" s="15">
        <f t="shared" si="172"/>
        <v>4.46019954210335</v>
      </c>
      <c r="AE434" s="18">
        <f t="shared" si="173"/>
        <v>109.55566373989119</v>
      </c>
      <c r="AF434" s="19">
        <f t="shared" si="174"/>
        <v>109.83455696427167</v>
      </c>
      <c r="AG434" s="19">
        <f t="shared" si="175"/>
        <v>0</v>
      </c>
      <c r="AH434" s="19">
        <f t="shared" si="176"/>
        <v>110.39447513575847</v>
      </c>
      <c r="AI434" s="19">
        <f t="shared" si="177"/>
        <v>110.67550370218201</v>
      </c>
      <c r="AJ434" s="20">
        <f t="shared" si="178"/>
        <v>440.46019954210334</v>
      </c>
      <c r="AK434" s="98">
        <f t="shared" si="184"/>
        <v>0</v>
      </c>
      <c r="AL434" s="98">
        <f t="shared" si="185"/>
        <v>0</v>
      </c>
      <c r="AM434" s="98">
        <f t="shared" si="186"/>
        <v>0</v>
      </c>
      <c r="AN434" s="98">
        <f t="shared" si="187"/>
        <v>0</v>
      </c>
      <c r="AO434" s="98">
        <f t="shared" si="188"/>
        <v>0</v>
      </c>
      <c r="AP434" s="15">
        <f t="shared" si="179"/>
        <v>0</v>
      </c>
      <c r="AQ434" s="99">
        <v>0</v>
      </c>
      <c r="AR434" s="98">
        <v>0</v>
      </c>
      <c r="AS434" s="98">
        <v>0</v>
      </c>
      <c r="AT434" s="98">
        <v>0</v>
      </c>
      <c r="AU434" s="98">
        <v>0</v>
      </c>
      <c r="AV434" s="15">
        <f t="shared" si="180"/>
        <v>0</v>
      </c>
      <c r="AW434" s="16">
        <v>1.3087445060077207E-16</v>
      </c>
      <c r="AX434" s="17">
        <v>0</v>
      </c>
      <c r="AY434" s="17">
        <v>0</v>
      </c>
      <c r="AZ434" s="17">
        <v>263.50185999999997</v>
      </c>
      <c r="BA434" s="17">
        <v>444.59500000000003</v>
      </c>
      <c r="BB434" s="15">
        <f t="shared" si="181"/>
        <v>708.09685999999999</v>
      </c>
      <c r="BC434" s="16">
        <v>45.955998979538101</v>
      </c>
      <c r="BD434" s="17">
        <v>0</v>
      </c>
      <c r="BE434" s="17">
        <v>0</v>
      </c>
      <c r="BF434" s="17">
        <v>122.79686205219724</v>
      </c>
      <c r="BG434" s="17">
        <v>393.21434748269081</v>
      </c>
      <c r="BH434" s="15">
        <f t="shared" si="182"/>
        <v>561.96720851442615</v>
      </c>
      <c r="BI434" s="16">
        <v>0</v>
      </c>
      <c r="BJ434" s="17">
        <v>0</v>
      </c>
      <c r="BK434" s="17">
        <v>0</v>
      </c>
      <c r="BL434" s="17">
        <v>0</v>
      </c>
      <c r="BM434" s="17">
        <v>0</v>
      </c>
      <c r="BN434" s="15">
        <f t="shared" si="183"/>
        <v>0</v>
      </c>
    </row>
    <row r="435" spans="1:66" x14ac:dyDescent="0.2">
      <c r="A435" s="14" t="s">
        <v>963</v>
      </c>
      <c r="B435" s="14" t="s">
        <v>1068</v>
      </c>
      <c r="C435" s="67" t="s">
        <v>222</v>
      </c>
      <c r="D435" s="14" t="s">
        <v>215</v>
      </c>
      <c r="E435" s="14" t="s">
        <v>39</v>
      </c>
      <c r="F435" s="14" t="s">
        <v>37</v>
      </c>
      <c r="G435" s="98">
        <f t="shared" si="164"/>
        <v>130</v>
      </c>
      <c r="H435" s="98">
        <f t="shared" si="165"/>
        <v>130</v>
      </c>
      <c r="I435" s="98">
        <f t="shared" si="166"/>
        <v>130</v>
      </c>
      <c r="J435" s="98">
        <f t="shared" si="167"/>
        <v>130</v>
      </c>
      <c r="K435" s="98">
        <f t="shared" si="168"/>
        <v>130</v>
      </c>
      <c r="L435" s="15">
        <f t="shared" si="169"/>
        <v>130</v>
      </c>
      <c r="M435" s="99">
        <v>2</v>
      </c>
      <c r="N435" s="98">
        <v>2</v>
      </c>
      <c r="O435" s="98">
        <v>2</v>
      </c>
      <c r="P435" s="98">
        <v>2</v>
      </c>
      <c r="Q435" s="98">
        <v>2</v>
      </c>
      <c r="R435" s="15">
        <f t="shared" si="170"/>
        <v>10</v>
      </c>
      <c r="S435" s="16">
        <v>260</v>
      </c>
      <c r="T435" s="17">
        <v>260</v>
      </c>
      <c r="U435" s="17">
        <v>260</v>
      </c>
      <c r="V435" s="17">
        <v>260</v>
      </c>
      <c r="W435" s="17">
        <v>260</v>
      </c>
      <c r="X435" s="15">
        <f t="shared" si="171"/>
        <v>1300</v>
      </c>
      <c r="Y435" s="18">
        <f>S435*('Labour cost esc'!J$12-1)</f>
        <v>1.3254364437771571</v>
      </c>
      <c r="Z435" s="19">
        <f>T435*('Labour cost esc'!K$12-1)</f>
        <v>1.990686336794818</v>
      </c>
      <c r="AA435" s="19">
        <f>U435*('Labour cost esc'!L$12-1)</f>
        <v>2.6576297405023785</v>
      </c>
      <c r="AB435" s="19">
        <f>V435*('Labour cost esc'!M$12-1)</f>
        <v>3.326270966029381</v>
      </c>
      <c r="AC435" s="19">
        <f>W435*('Labour cost esc'!N$12-1)</f>
        <v>3.9966143354800288</v>
      </c>
      <c r="AD435" s="15">
        <f t="shared" si="172"/>
        <v>13.296637822583763</v>
      </c>
      <c r="AE435" s="18">
        <f t="shared" si="173"/>
        <v>261.32543644377716</v>
      </c>
      <c r="AF435" s="19">
        <f t="shared" si="174"/>
        <v>261.99068633679479</v>
      </c>
      <c r="AG435" s="19">
        <f t="shared" si="175"/>
        <v>262.65762974050239</v>
      </c>
      <c r="AH435" s="19">
        <f t="shared" si="176"/>
        <v>263.32627096602937</v>
      </c>
      <c r="AI435" s="19">
        <f t="shared" si="177"/>
        <v>263.99661433548005</v>
      </c>
      <c r="AJ435" s="20">
        <f t="shared" si="178"/>
        <v>1313.2966378225838</v>
      </c>
      <c r="AK435" s="98">
        <f t="shared" si="184"/>
        <v>0</v>
      </c>
      <c r="AL435" s="98">
        <f t="shared" si="185"/>
        <v>0</v>
      </c>
      <c r="AM435" s="98">
        <f t="shared" si="186"/>
        <v>0</v>
      </c>
      <c r="AN435" s="98">
        <f t="shared" si="187"/>
        <v>0</v>
      </c>
      <c r="AO435" s="98">
        <f t="shared" si="188"/>
        <v>0</v>
      </c>
      <c r="AP435" s="15">
        <f t="shared" si="179"/>
        <v>0</v>
      </c>
      <c r="AQ435" s="99">
        <v>0</v>
      </c>
      <c r="AR435" s="98">
        <v>0</v>
      </c>
      <c r="AS435" s="98">
        <v>0</v>
      </c>
      <c r="AT435" s="98">
        <v>0</v>
      </c>
      <c r="AU435" s="98">
        <v>0</v>
      </c>
      <c r="AV435" s="15">
        <f t="shared" si="180"/>
        <v>0</v>
      </c>
      <c r="AW435" s="16">
        <v>287.79579926295133</v>
      </c>
      <c r="AX435" s="17">
        <v>133.44570282013757</v>
      </c>
      <c r="AY435" s="17">
        <v>82.381561919999953</v>
      </c>
      <c r="AZ435" s="17">
        <v>128.86199000000002</v>
      </c>
      <c r="BA435" s="17">
        <v>176.90700000000001</v>
      </c>
      <c r="BB435" s="15">
        <f t="shared" si="181"/>
        <v>809.3920540030889</v>
      </c>
      <c r="BC435" s="16">
        <v>304.59208625972929</v>
      </c>
      <c r="BD435" s="17">
        <v>152.39851262966866</v>
      </c>
      <c r="BE435" s="17">
        <v>152.50105107412932</v>
      </c>
      <c r="BF435" s="17">
        <v>152.60365850963464</v>
      </c>
      <c r="BG435" s="17">
        <v>152.70633498260389</v>
      </c>
      <c r="BH435" s="15">
        <f t="shared" si="182"/>
        <v>914.80164345576577</v>
      </c>
      <c r="BI435" s="16">
        <v>0</v>
      </c>
      <c r="BJ435" s="17">
        <v>0</v>
      </c>
      <c r="BK435" s="17">
        <v>94.340499026292747</v>
      </c>
      <c r="BL435" s="17">
        <v>0</v>
      </c>
      <c r="BM435" s="17">
        <v>0</v>
      </c>
      <c r="BN435" s="15">
        <f t="shared" si="183"/>
        <v>94.340499026292747</v>
      </c>
    </row>
    <row r="436" spans="1:66" x14ac:dyDescent="0.2">
      <c r="A436" s="14" t="s">
        <v>964</v>
      </c>
      <c r="B436" s="14" t="s">
        <v>1068</v>
      </c>
      <c r="C436" s="67" t="s">
        <v>223</v>
      </c>
      <c r="D436" s="14" t="s">
        <v>215</v>
      </c>
      <c r="E436" s="14" t="s">
        <v>39</v>
      </c>
      <c r="F436" s="14" t="s">
        <v>37</v>
      </c>
      <c r="G436" s="98">
        <f t="shared" si="164"/>
        <v>30</v>
      </c>
      <c r="H436" s="98">
        <f t="shared" si="165"/>
        <v>0</v>
      </c>
      <c r="I436" s="98">
        <f t="shared" si="166"/>
        <v>30</v>
      </c>
      <c r="J436" s="98">
        <f t="shared" si="167"/>
        <v>0</v>
      </c>
      <c r="K436" s="98">
        <f t="shared" si="168"/>
        <v>30</v>
      </c>
      <c r="L436" s="15">
        <f t="shared" si="169"/>
        <v>30</v>
      </c>
      <c r="M436" s="99">
        <v>3</v>
      </c>
      <c r="N436" s="98"/>
      <c r="O436" s="98">
        <v>4</v>
      </c>
      <c r="P436" s="98">
        <v>0</v>
      </c>
      <c r="Q436" s="98">
        <v>4</v>
      </c>
      <c r="R436" s="15">
        <f t="shared" si="170"/>
        <v>11</v>
      </c>
      <c r="S436" s="16">
        <v>90</v>
      </c>
      <c r="T436" s="17">
        <v>0</v>
      </c>
      <c r="U436" s="17">
        <v>120</v>
      </c>
      <c r="V436" s="17">
        <v>0</v>
      </c>
      <c r="W436" s="17">
        <v>120</v>
      </c>
      <c r="X436" s="15">
        <f t="shared" si="171"/>
        <v>330</v>
      </c>
      <c r="Y436" s="18">
        <f>S436*('Labour cost esc'!J$12-1)</f>
        <v>0.45880492284593899</v>
      </c>
      <c r="Z436" s="19">
        <f>T436*('Labour cost esc'!K$12-1)</f>
        <v>0</v>
      </c>
      <c r="AA436" s="19">
        <f>U436*('Labour cost esc'!L$12-1)</f>
        <v>1.2265983417703286</v>
      </c>
      <c r="AB436" s="19">
        <f>V436*('Labour cost esc'!M$12-1)</f>
        <v>0</v>
      </c>
      <c r="AC436" s="19">
        <f>W436*('Labour cost esc'!N$12-1)</f>
        <v>1.8445912317600133</v>
      </c>
      <c r="AD436" s="15">
        <f t="shared" si="172"/>
        <v>3.5299944963762808</v>
      </c>
      <c r="AE436" s="18">
        <f t="shared" si="173"/>
        <v>90.458804922845943</v>
      </c>
      <c r="AF436" s="19">
        <f t="shared" si="174"/>
        <v>0</v>
      </c>
      <c r="AG436" s="19">
        <f t="shared" si="175"/>
        <v>121.22659834177033</v>
      </c>
      <c r="AH436" s="19">
        <f t="shared" si="176"/>
        <v>0</v>
      </c>
      <c r="AI436" s="19">
        <f t="shared" si="177"/>
        <v>121.84459123176001</v>
      </c>
      <c r="AJ436" s="20">
        <f t="shared" si="178"/>
        <v>333.52999449637628</v>
      </c>
      <c r="AK436" s="98">
        <f t="shared" si="184"/>
        <v>0</v>
      </c>
      <c r="AL436" s="98">
        <f t="shared" si="185"/>
        <v>0</v>
      </c>
      <c r="AM436" s="98">
        <f t="shared" si="186"/>
        <v>0</v>
      </c>
      <c r="AN436" s="98">
        <f t="shared" si="187"/>
        <v>0</v>
      </c>
      <c r="AO436" s="98">
        <f t="shared" si="188"/>
        <v>0</v>
      </c>
      <c r="AP436" s="15">
        <f t="shared" si="179"/>
        <v>0</v>
      </c>
      <c r="AQ436" s="99">
        <v>0</v>
      </c>
      <c r="AR436" s="98">
        <v>0</v>
      </c>
      <c r="AS436" s="98">
        <v>0</v>
      </c>
      <c r="AT436" s="98">
        <v>0</v>
      </c>
      <c r="AU436" s="98">
        <v>0</v>
      </c>
      <c r="AV436" s="15">
        <f t="shared" si="180"/>
        <v>0</v>
      </c>
      <c r="AW436" s="16">
        <v>0</v>
      </c>
      <c r="AX436" s="17">
        <v>0</v>
      </c>
      <c r="AY436" s="17">
        <v>0</v>
      </c>
      <c r="AZ436" s="17">
        <v>0</v>
      </c>
      <c r="BA436" s="17">
        <v>0</v>
      </c>
      <c r="BB436" s="15">
        <f t="shared" si="181"/>
        <v>0</v>
      </c>
      <c r="BC436" s="16">
        <v>0</v>
      </c>
      <c r="BD436" s="17">
        <v>0</v>
      </c>
      <c r="BE436" s="17">
        <v>0</v>
      </c>
      <c r="BF436" s="17">
        <v>0</v>
      </c>
      <c r="BG436" s="17">
        <v>0</v>
      </c>
      <c r="BH436" s="15">
        <f t="shared" si="182"/>
        <v>0</v>
      </c>
      <c r="BI436" s="16">
        <v>891.64420344850907</v>
      </c>
      <c r="BJ436" s="17">
        <v>396.85681257559332</v>
      </c>
      <c r="BK436" s="17">
        <v>361.36324312201583</v>
      </c>
      <c r="BL436" s="17">
        <v>95.322259401583466</v>
      </c>
      <c r="BM436" s="17">
        <v>2.2518511433447097</v>
      </c>
      <c r="BN436" s="15">
        <f t="shared" si="183"/>
        <v>1747.4383696910465</v>
      </c>
    </row>
    <row r="437" spans="1:66" x14ac:dyDescent="0.2">
      <c r="A437" s="14" t="s">
        <v>965</v>
      </c>
      <c r="B437" s="14" t="s">
        <v>1068</v>
      </c>
      <c r="C437" s="67" t="s">
        <v>224</v>
      </c>
      <c r="D437" s="14" t="s">
        <v>215</v>
      </c>
      <c r="E437" s="14" t="s">
        <v>39</v>
      </c>
      <c r="F437" s="14" t="s">
        <v>37</v>
      </c>
      <c r="G437" s="98">
        <f t="shared" si="164"/>
        <v>0</v>
      </c>
      <c r="H437" s="98">
        <f t="shared" si="165"/>
        <v>152</v>
      </c>
      <c r="I437" s="98">
        <f t="shared" si="166"/>
        <v>0</v>
      </c>
      <c r="J437" s="98">
        <f t="shared" si="167"/>
        <v>152</v>
      </c>
      <c r="K437" s="98">
        <f t="shared" si="168"/>
        <v>0</v>
      </c>
      <c r="L437" s="15">
        <f t="shared" si="169"/>
        <v>152</v>
      </c>
      <c r="M437" s="99">
        <v>0</v>
      </c>
      <c r="N437" s="98">
        <v>1</v>
      </c>
      <c r="O437" s="98">
        <v>0</v>
      </c>
      <c r="P437" s="98">
        <v>1</v>
      </c>
      <c r="Q437" s="98">
        <v>0</v>
      </c>
      <c r="R437" s="15">
        <f t="shared" si="170"/>
        <v>2</v>
      </c>
      <c r="S437" s="16"/>
      <c r="T437" s="17">
        <v>152</v>
      </c>
      <c r="U437" s="17"/>
      <c r="V437" s="17">
        <v>152</v>
      </c>
      <c r="W437" s="17"/>
      <c r="X437" s="15">
        <f t="shared" si="171"/>
        <v>304</v>
      </c>
      <c r="Y437" s="18">
        <f>S437*('Labour cost esc'!J$12-1)</f>
        <v>0</v>
      </c>
      <c r="Z437" s="19">
        <f>T437*('Labour cost esc'!K$12-1)</f>
        <v>1.1637858584338936</v>
      </c>
      <c r="AA437" s="19">
        <f>U437*('Labour cost esc'!L$12-1)</f>
        <v>0</v>
      </c>
      <c r="AB437" s="19">
        <f>V437*('Labour cost esc'!M$12-1)</f>
        <v>1.9445891801402535</v>
      </c>
      <c r="AC437" s="19">
        <f>W437*('Labour cost esc'!N$12-1)</f>
        <v>0</v>
      </c>
      <c r="AD437" s="15">
        <f t="shared" si="172"/>
        <v>3.1083750385741471</v>
      </c>
      <c r="AE437" s="18">
        <f t="shared" si="173"/>
        <v>0</v>
      </c>
      <c r="AF437" s="19">
        <f t="shared" si="174"/>
        <v>153.1637858584339</v>
      </c>
      <c r="AG437" s="19">
        <f t="shared" si="175"/>
        <v>0</v>
      </c>
      <c r="AH437" s="19">
        <f t="shared" si="176"/>
        <v>153.94458918014024</v>
      </c>
      <c r="AI437" s="19">
        <f t="shared" si="177"/>
        <v>0</v>
      </c>
      <c r="AJ437" s="20">
        <f t="shared" si="178"/>
        <v>307.10837503857414</v>
      </c>
      <c r="AK437" s="98">
        <f t="shared" si="184"/>
        <v>0</v>
      </c>
      <c r="AL437" s="98">
        <f t="shared" si="185"/>
        <v>0</v>
      </c>
      <c r="AM437" s="98">
        <f t="shared" si="186"/>
        <v>0</v>
      </c>
      <c r="AN437" s="98">
        <f t="shared" si="187"/>
        <v>0</v>
      </c>
      <c r="AO437" s="98">
        <f t="shared" si="188"/>
        <v>0</v>
      </c>
      <c r="AP437" s="15">
        <f t="shared" si="179"/>
        <v>0</v>
      </c>
      <c r="AQ437" s="99">
        <v>0</v>
      </c>
      <c r="AR437" s="98">
        <v>0</v>
      </c>
      <c r="AS437" s="98">
        <v>0</v>
      </c>
      <c r="AT437" s="98">
        <v>0</v>
      </c>
      <c r="AU437" s="98">
        <v>0</v>
      </c>
      <c r="AV437" s="15">
        <f t="shared" si="180"/>
        <v>0</v>
      </c>
      <c r="AW437" s="16">
        <v>0</v>
      </c>
      <c r="AX437" s="17">
        <v>184.34408995321098</v>
      </c>
      <c r="AY437" s="17">
        <v>0</v>
      </c>
      <c r="AZ437" s="17">
        <v>104.74051999999999</v>
      </c>
      <c r="BA437" s="17">
        <v>257</v>
      </c>
      <c r="BB437" s="15">
        <f t="shared" si="181"/>
        <v>546.08460995321093</v>
      </c>
      <c r="BC437" s="16">
        <v>0</v>
      </c>
      <c r="BD437" s="17">
        <v>0</v>
      </c>
      <c r="BE437" s="17">
        <v>0</v>
      </c>
      <c r="BF437" s="17">
        <v>0</v>
      </c>
      <c r="BG437" s="17">
        <v>0</v>
      </c>
      <c r="BH437" s="15">
        <f t="shared" si="182"/>
        <v>0</v>
      </c>
      <c r="BI437" s="16">
        <v>0</v>
      </c>
      <c r="BJ437" s="17">
        <v>0</v>
      </c>
      <c r="BK437" s="17">
        <v>0</v>
      </c>
      <c r="BL437" s="17">
        <v>0</v>
      </c>
      <c r="BM437" s="17">
        <v>0</v>
      </c>
      <c r="BN437" s="15">
        <f t="shared" si="183"/>
        <v>0</v>
      </c>
    </row>
    <row r="438" spans="1:66" x14ac:dyDescent="0.2">
      <c r="A438" s="14" t="s">
        <v>966</v>
      </c>
      <c r="B438" s="14" t="s">
        <v>1068</v>
      </c>
      <c r="C438" s="67" t="s">
        <v>967</v>
      </c>
      <c r="D438" s="14" t="s">
        <v>215</v>
      </c>
      <c r="E438" s="14" t="s">
        <v>39</v>
      </c>
      <c r="F438" s="14" t="s">
        <v>37</v>
      </c>
      <c r="G438" s="98">
        <f t="shared" si="164"/>
        <v>0</v>
      </c>
      <c r="H438" s="98">
        <f t="shared" si="165"/>
        <v>0</v>
      </c>
      <c r="I438" s="98">
        <f t="shared" si="166"/>
        <v>0</v>
      </c>
      <c r="J438" s="98">
        <f t="shared" si="167"/>
        <v>0</v>
      </c>
      <c r="K438" s="98">
        <f t="shared" si="168"/>
        <v>0</v>
      </c>
      <c r="L438" s="15">
        <f t="shared" si="169"/>
        <v>0</v>
      </c>
      <c r="M438" s="99">
        <v>0</v>
      </c>
      <c r="N438" s="98">
        <v>0</v>
      </c>
      <c r="O438" s="98">
        <v>0</v>
      </c>
      <c r="P438" s="98">
        <v>0</v>
      </c>
      <c r="Q438" s="98">
        <v>0</v>
      </c>
      <c r="R438" s="15">
        <f t="shared" si="170"/>
        <v>0</v>
      </c>
      <c r="S438" s="16">
        <v>0</v>
      </c>
      <c r="T438" s="17">
        <v>0</v>
      </c>
      <c r="U438" s="17">
        <v>0</v>
      </c>
      <c r="V438" s="17">
        <v>0</v>
      </c>
      <c r="W438" s="17">
        <v>0</v>
      </c>
      <c r="X438" s="15">
        <f t="shared" si="171"/>
        <v>0</v>
      </c>
      <c r="Y438" s="18">
        <f>S438*('Labour cost esc'!J$12-1)</f>
        <v>0</v>
      </c>
      <c r="Z438" s="19">
        <f>T438*('Labour cost esc'!K$12-1)</f>
        <v>0</v>
      </c>
      <c r="AA438" s="19">
        <f>U438*('Labour cost esc'!L$12-1)</f>
        <v>0</v>
      </c>
      <c r="AB438" s="19">
        <f>V438*('Labour cost esc'!M$12-1)</f>
        <v>0</v>
      </c>
      <c r="AC438" s="19">
        <f>W438*('Labour cost esc'!N$12-1)</f>
        <v>0</v>
      </c>
      <c r="AD438" s="15">
        <f t="shared" si="172"/>
        <v>0</v>
      </c>
      <c r="AE438" s="18">
        <f t="shared" si="173"/>
        <v>0</v>
      </c>
      <c r="AF438" s="19">
        <f t="shared" si="174"/>
        <v>0</v>
      </c>
      <c r="AG438" s="19">
        <f t="shared" si="175"/>
        <v>0</v>
      </c>
      <c r="AH438" s="19">
        <f t="shared" si="176"/>
        <v>0</v>
      </c>
      <c r="AI438" s="19">
        <f t="shared" si="177"/>
        <v>0</v>
      </c>
      <c r="AJ438" s="20">
        <f t="shared" si="178"/>
        <v>0</v>
      </c>
      <c r="AK438" s="98">
        <f t="shared" si="184"/>
        <v>0</v>
      </c>
      <c r="AL438" s="98">
        <f t="shared" si="185"/>
        <v>0</v>
      </c>
      <c r="AM438" s="98">
        <f t="shared" si="186"/>
        <v>0</v>
      </c>
      <c r="AN438" s="98">
        <f t="shared" si="187"/>
        <v>0</v>
      </c>
      <c r="AO438" s="98">
        <f t="shared" si="188"/>
        <v>0</v>
      </c>
      <c r="AP438" s="15">
        <f t="shared" si="179"/>
        <v>0</v>
      </c>
      <c r="AQ438" s="99">
        <v>0</v>
      </c>
      <c r="AR438" s="98">
        <v>0</v>
      </c>
      <c r="AS438" s="98">
        <v>0</v>
      </c>
      <c r="AT438" s="98">
        <v>0</v>
      </c>
      <c r="AU438" s="98">
        <v>0</v>
      </c>
      <c r="AV438" s="15">
        <f t="shared" si="180"/>
        <v>0</v>
      </c>
      <c r="AW438" s="16">
        <v>252.48227943576259</v>
      </c>
      <c r="AX438" s="17">
        <v>-0.81311727591742888</v>
      </c>
      <c r="AY438" s="17">
        <v>-20.431548540000005</v>
      </c>
      <c r="AZ438" s="17">
        <v>-4.7519999999999998</v>
      </c>
      <c r="BA438" s="17">
        <v>0</v>
      </c>
      <c r="BB438" s="15">
        <f t="shared" si="181"/>
        <v>226.48561361984517</v>
      </c>
      <c r="BC438" s="16">
        <v>207.12261865661591</v>
      </c>
      <c r="BD438" s="17">
        <v>0</v>
      </c>
      <c r="BE438" s="17">
        <v>0</v>
      </c>
      <c r="BF438" s="17">
        <v>0</v>
      </c>
      <c r="BG438" s="17">
        <v>0</v>
      </c>
      <c r="BH438" s="15">
        <f t="shared" si="182"/>
        <v>207.12261865661591</v>
      </c>
      <c r="BI438" s="16">
        <v>779.46329992090909</v>
      </c>
      <c r="BJ438" s="17">
        <v>571.80241598338989</v>
      </c>
      <c r="BK438" s="17">
        <v>-2.6740608326029799E-2</v>
      </c>
      <c r="BL438" s="17">
        <v>0</v>
      </c>
      <c r="BM438" s="17">
        <v>0</v>
      </c>
      <c r="BN438" s="15">
        <f t="shared" si="183"/>
        <v>1351.238975295973</v>
      </c>
    </row>
    <row r="439" spans="1:66" x14ac:dyDescent="0.2">
      <c r="A439" s="14" t="s">
        <v>968</v>
      </c>
      <c r="B439" s="14" t="s">
        <v>1068</v>
      </c>
      <c r="C439" s="67" t="s">
        <v>969</v>
      </c>
      <c r="D439" s="14" t="s">
        <v>215</v>
      </c>
      <c r="E439" s="14" t="s">
        <v>39</v>
      </c>
      <c r="F439" s="14" t="s">
        <v>37</v>
      </c>
      <c r="G439" s="98">
        <f t="shared" si="164"/>
        <v>0</v>
      </c>
      <c r="H439" s="98">
        <f t="shared" si="165"/>
        <v>0</v>
      </c>
      <c r="I439" s="98">
        <f t="shared" si="166"/>
        <v>0</v>
      </c>
      <c r="J439" s="98">
        <f t="shared" si="167"/>
        <v>0</v>
      </c>
      <c r="K439" s="98">
        <f t="shared" si="168"/>
        <v>0</v>
      </c>
      <c r="L439" s="15">
        <f t="shared" si="169"/>
        <v>0</v>
      </c>
      <c r="M439" s="99">
        <v>0</v>
      </c>
      <c r="N439" s="98">
        <v>0</v>
      </c>
      <c r="O439" s="98">
        <v>0</v>
      </c>
      <c r="P439" s="98">
        <v>0</v>
      </c>
      <c r="Q439" s="98">
        <v>0</v>
      </c>
      <c r="R439" s="15">
        <f t="shared" si="170"/>
        <v>0</v>
      </c>
      <c r="S439" s="16">
        <v>0</v>
      </c>
      <c r="T439" s="17">
        <v>0</v>
      </c>
      <c r="U439" s="17">
        <v>0</v>
      </c>
      <c r="V439" s="17">
        <v>0</v>
      </c>
      <c r="W439" s="17">
        <v>0</v>
      </c>
      <c r="X439" s="15">
        <f t="shared" si="171"/>
        <v>0</v>
      </c>
      <c r="Y439" s="18">
        <f>S439*('Labour cost esc'!J$12-1)</f>
        <v>0</v>
      </c>
      <c r="Z439" s="19">
        <f>T439*('Labour cost esc'!K$12-1)</f>
        <v>0</v>
      </c>
      <c r="AA439" s="19">
        <f>U439*('Labour cost esc'!L$12-1)</f>
        <v>0</v>
      </c>
      <c r="AB439" s="19">
        <f>V439*('Labour cost esc'!M$12-1)</f>
        <v>0</v>
      </c>
      <c r="AC439" s="19">
        <f>W439*('Labour cost esc'!N$12-1)</f>
        <v>0</v>
      </c>
      <c r="AD439" s="15">
        <f t="shared" si="172"/>
        <v>0</v>
      </c>
      <c r="AE439" s="18">
        <f t="shared" si="173"/>
        <v>0</v>
      </c>
      <c r="AF439" s="19">
        <f t="shared" si="174"/>
        <v>0</v>
      </c>
      <c r="AG439" s="19">
        <f t="shared" si="175"/>
        <v>0</v>
      </c>
      <c r="AH439" s="19">
        <f t="shared" si="176"/>
        <v>0</v>
      </c>
      <c r="AI439" s="19">
        <f t="shared" si="177"/>
        <v>0</v>
      </c>
      <c r="AJ439" s="20">
        <f t="shared" si="178"/>
        <v>0</v>
      </c>
      <c r="AK439" s="98">
        <f t="shared" si="184"/>
        <v>0</v>
      </c>
      <c r="AL439" s="98">
        <f t="shared" si="185"/>
        <v>0</v>
      </c>
      <c r="AM439" s="98">
        <f t="shared" si="186"/>
        <v>0</v>
      </c>
      <c r="AN439" s="98">
        <f t="shared" si="187"/>
        <v>0</v>
      </c>
      <c r="AO439" s="98">
        <f t="shared" si="188"/>
        <v>0</v>
      </c>
      <c r="AP439" s="15">
        <f t="shared" si="179"/>
        <v>0</v>
      </c>
      <c r="AQ439" s="99">
        <v>0</v>
      </c>
      <c r="AR439" s="98">
        <v>0</v>
      </c>
      <c r="AS439" s="98">
        <v>0</v>
      </c>
      <c r="AT439" s="98">
        <v>0</v>
      </c>
      <c r="AU439" s="98">
        <v>0</v>
      </c>
      <c r="AV439" s="15">
        <f t="shared" si="180"/>
        <v>0</v>
      </c>
      <c r="AW439" s="16">
        <v>0</v>
      </c>
      <c r="AX439" s="17">
        <v>0</v>
      </c>
      <c r="AY439" s="17">
        <v>0</v>
      </c>
      <c r="AZ439" s="17">
        <v>0</v>
      </c>
      <c r="BA439" s="17">
        <v>0</v>
      </c>
      <c r="BB439" s="15">
        <f t="shared" si="181"/>
        <v>0</v>
      </c>
      <c r="BC439" s="16">
        <v>0</v>
      </c>
      <c r="BD439" s="17">
        <v>0</v>
      </c>
      <c r="BE439" s="17">
        <v>0</v>
      </c>
      <c r="BF439" s="17">
        <v>0</v>
      </c>
      <c r="BG439" s="17">
        <v>0</v>
      </c>
      <c r="BH439" s="15">
        <f t="shared" si="182"/>
        <v>0</v>
      </c>
      <c r="BI439" s="16">
        <v>-7.4148096600000013</v>
      </c>
      <c r="BJ439" s="17">
        <v>0</v>
      </c>
      <c r="BK439" s="17">
        <v>512.75915623845754</v>
      </c>
      <c r="BL439" s="17">
        <v>150.98911518903611</v>
      </c>
      <c r="BM439" s="17">
        <v>-1.8683334901535833</v>
      </c>
      <c r="BN439" s="15">
        <f t="shared" si="183"/>
        <v>654.46512827734011</v>
      </c>
    </row>
    <row r="440" spans="1:66" x14ac:dyDescent="0.2">
      <c r="A440" s="14" t="s">
        <v>970</v>
      </c>
      <c r="B440" s="14" t="s">
        <v>1068</v>
      </c>
      <c r="C440" s="67" t="s">
        <v>971</v>
      </c>
      <c r="D440" s="14" t="s">
        <v>215</v>
      </c>
      <c r="E440" s="14" t="s">
        <v>39</v>
      </c>
      <c r="F440" s="14" t="s">
        <v>37</v>
      </c>
      <c r="G440" s="98">
        <f t="shared" si="164"/>
        <v>0</v>
      </c>
      <c r="H440" s="98">
        <f t="shared" si="165"/>
        <v>0</v>
      </c>
      <c r="I440" s="98">
        <f t="shared" si="166"/>
        <v>0</v>
      </c>
      <c r="J440" s="98">
        <f t="shared" si="167"/>
        <v>0</v>
      </c>
      <c r="K440" s="98">
        <f t="shared" si="168"/>
        <v>0</v>
      </c>
      <c r="L440" s="15">
        <f t="shared" si="169"/>
        <v>0</v>
      </c>
      <c r="M440" s="99">
        <v>0</v>
      </c>
      <c r="N440" s="98">
        <v>0</v>
      </c>
      <c r="O440" s="98">
        <v>0</v>
      </c>
      <c r="P440" s="98">
        <v>0</v>
      </c>
      <c r="Q440" s="98">
        <v>0</v>
      </c>
      <c r="R440" s="15">
        <f t="shared" si="170"/>
        <v>0</v>
      </c>
      <c r="S440" s="16">
        <v>0</v>
      </c>
      <c r="T440" s="17">
        <v>0</v>
      </c>
      <c r="U440" s="17">
        <v>0</v>
      </c>
      <c r="V440" s="17">
        <v>0</v>
      </c>
      <c r="W440" s="17">
        <v>0</v>
      </c>
      <c r="X440" s="15">
        <f t="shared" si="171"/>
        <v>0</v>
      </c>
      <c r="Y440" s="18">
        <f>S440*('Labour cost esc'!J$12-1)</f>
        <v>0</v>
      </c>
      <c r="Z440" s="19">
        <f>T440*('Labour cost esc'!K$12-1)</f>
        <v>0</v>
      </c>
      <c r="AA440" s="19">
        <f>U440*('Labour cost esc'!L$12-1)</f>
        <v>0</v>
      </c>
      <c r="AB440" s="19">
        <f>V440*('Labour cost esc'!M$12-1)</f>
        <v>0</v>
      </c>
      <c r="AC440" s="19">
        <f>W440*('Labour cost esc'!N$12-1)</f>
        <v>0</v>
      </c>
      <c r="AD440" s="15">
        <f t="shared" si="172"/>
        <v>0</v>
      </c>
      <c r="AE440" s="18">
        <f t="shared" si="173"/>
        <v>0</v>
      </c>
      <c r="AF440" s="19">
        <f t="shared" si="174"/>
        <v>0</v>
      </c>
      <c r="AG440" s="19">
        <f t="shared" si="175"/>
        <v>0</v>
      </c>
      <c r="AH440" s="19">
        <f t="shared" si="176"/>
        <v>0</v>
      </c>
      <c r="AI440" s="19">
        <f t="shared" si="177"/>
        <v>0</v>
      </c>
      <c r="AJ440" s="20">
        <f t="shared" si="178"/>
        <v>0</v>
      </c>
      <c r="AK440" s="98">
        <f t="shared" si="184"/>
        <v>0</v>
      </c>
      <c r="AL440" s="98">
        <f t="shared" si="185"/>
        <v>0</v>
      </c>
      <c r="AM440" s="98">
        <f t="shared" si="186"/>
        <v>0</v>
      </c>
      <c r="AN440" s="98">
        <f t="shared" si="187"/>
        <v>0</v>
      </c>
      <c r="AO440" s="98">
        <f t="shared" si="188"/>
        <v>0</v>
      </c>
      <c r="AP440" s="15">
        <f t="shared" si="179"/>
        <v>0</v>
      </c>
      <c r="AQ440" s="99">
        <v>0</v>
      </c>
      <c r="AR440" s="98">
        <v>0</v>
      </c>
      <c r="AS440" s="98">
        <v>0</v>
      </c>
      <c r="AT440" s="98">
        <v>0</v>
      </c>
      <c r="AU440" s="98">
        <v>0</v>
      </c>
      <c r="AV440" s="15">
        <f t="shared" si="180"/>
        <v>0</v>
      </c>
      <c r="AW440" s="16">
        <v>0</v>
      </c>
      <c r="AX440" s="17">
        <v>92.878063289587161</v>
      </c>
      <c r="AY440" s="17">
        <v>-41.569549380000012</v>
      </c>
      <c r="AZ440" s="17">
        <v>189.58592000000004</v>
      </c>
      <c r="BA440" s="17">
        <v>181.56299999999999</v>
      </c>
      <c r="BB440" s="15">
        <f t="shared" si="181"/>
        <v>422.45743390958717</v>
      </c>
      <c r="BC440" s="16">
        <v>0</v>
      </c>
      <c r="BD440" s="17">
        <v>0</v>
      </c>
      <c r="BE440" s="17">
        <v>0</v>
      </c>
      <c r="BF440" s="17">
        <v>0</v>
      </c>
      <c r="BG440" s="17">
        <v>0</v>
      </c>
      <c r="BH440" s="15">
        <f t="shared" si="182"/>
        <v>0</v>
      </c>
      <c r="BI440" s="16">
        <v>0</v>
      </c>
      <c r="BJ440" s="17">
        <v>0</v>
      </c>
      <c r="BK440" s="17">
        <v>0</v>
      </c>
      <c r="BL440" s="17">
        <v>0</v>
      </c>
      <c r="BM440" s="17">
        <v>0</v>
      </c>
      <c r="BN440" s="15">
        <f t="shared" si="183"/>
        <v>0</v>
      </c>
    </row>
    <row r="441" spans="1:66" x14ac:dyDescent="0.2">
      <c r="A441" s="14" t="s">
        <v>972</v>
      </c>
      <c r="B441" s="14" t="s">
        <v>1068</v>
      </c>
      <c r="C441" s="67" t="s">
        <v>973</v>
      </c>
      <c r="D441" s="14" t="s">
        <v>215</v>
      </c>
      <c r="E441" s="14" t="s">
        <v>39</v>
      </c>
      <c r="F441" s="14" t="s">
        <v>37</v>
      </c>
      <c r="G441" s="98">
        <f t="shared" si="164"/>
        <v>0</v>
      </c>
      <c r="H441" s="98">
        <f t="shared" si="165"/>
        <v>0</v>
      </c>
      <c r="I441" s="98">
        <f t="shared" si="166"/>
        <v>0</v>
      </c>
      <c r="J441" s="98">
        <f t="shared" si="167"/>
        <v>0</v>
      </c>
      <c r="K441" s="98">
        <f t="shared" si="168"/>
        <v>0</v>
      </c>
      <c r="L441" s="15">
        <f t="shared" si="169"/>
        <v>0</v>
      </c>
      <c r="M441" s="99">
        <v>0</v>
      </c>
      <c r="N441" s="98">
        <v>0</v>
      </c>
      <c r="O441" s="98">
        <v>0</v>
      </c>
      <c r="P441" s="98">
        <v>0</v>
      </c>
      <c r="Q441" s="98">
        <v>0</v>
      </c>
      <c r="R441" s="15">
        <f t="shared" si="170"/>
        <v>0</v>
      </c>
      <c r="S441" s="16">
        <v>0</v>
      </c>
      <c r="T441" s="17">
        <v>0</v>
      </c>
      <c r="U441" s="17">
        <v>0</v>
      </c>
      <c r="V441" s="17">
        <v>0</v>
      </c>
      <c r="W441" s="17">
        <v>0</v>
      </c>
      <c r="X441" s="15">
        <f t="shared" si="171"/>
        <v>0</v>
      </c>
      <c r="Y441" s="18">
        <f>S441*('Labour cost esc'!J$12-1)</f>
        <v>0</v>
      </c>
      <c r="Z441" s="19">
        <f>T441*('Labour cost esc'!K$12-1)</f>
        <v>0</v>
      </c>
      <c r="AA441" s="19">
        <f>U441*('Labour cost esc'!L$12-1)</f>
        <v>0</v>
      </c>
      <c r="AB441" s="19">
        <f>V441*('Labour cost esc'!M$12-1)</f>
        <v>0</v>
      </c>
      <c r="AC441" s="19">
        <f>W441*('Labour cost esc'!N$12-1)</f>
        <v>0</v>
      </c>
      <c r="AD441" s="15">
        <f t="shared" si="172"/>
        <v>0</v>
      </c>
      <c r="AE441" s="18">
        <f t="shared" si="173"/>
        <v>0</v>
      </c>
      <c r="AF441" s="19">
        <f t="shared" si="174"/>
        <v>0</v>
      </c>
      <c r="AG441" s="19">
        <f t="shared" si="175"/>
        <v>0</v>
      </c>
      <c r="AH441" s="19">
        <f t="shared" si="176"/>
        <v>0</v>
      </c>
      <c r="AI441" s="19">
        <f t="shared" si="177"/>
        <v>0</v>
      </c>
      <c r="AJ441" s="20">
        <f t="shared" si="178"/>
        <v>0</v>
      </c>
      <c r="AK441" s="98">
        <f t="shared" si="184"/>
        <v>0</v>
      </c>
      <c r="AL441" s="98">
        <f t="shared" si="185"/>
        <v>0</v>
      </c>
      <c r="AM441" s="98">
        <f t="shared" si="186"/>
        <v>0</v>
      </c>
      <c r="AN441" s="98">
        <f t="shared" si="187"/>
        <v>0</v>
      </c>
      <c r="AO441" s="98">
        <f t="shared" si="188"/>
        <v>0</v>
      </c>
      <c r="AP441" s="15">
        <f t="shared" si="179"/>
        <v>0</v>
      </c>
      <c r="AQ441" s="99">
        <v>0</v>
      </c>
      <c r="AR441" s="98">
        <v>0</v>
      </c>
      <c r="AS441" s="98">
        <v>0</v>
      </c>
      <c r="AT441" s="98">
        <v>0</v>
      </c>
      <c r="AU441" s="98">
        <v>0</v>
      </c>
      <c r="AV441" s="15">
        <f t="shared" si="180"/>
        <v>0</v>
      </c>
      <c r="AW441" s="16">
        <v>0</v>
      </c>
      <c r="AX441" s="17">
        <v>0</v>
      </c>
      <c r="AY441" s="17">
        <v>0</v>
      </c>
      <c r="AZ441" s="17">
        <v>0</v>
      </c>
      <c r="BA441" s="17">
        <v>0</v>
      </c>
      <c r="BB441" s="15">
        <f t="shared" si="181"/>
        <v>0</v>
      </c>
      <c r="BC441" s="16">
        <v>0</v>
      </c>
      <c r="BD441" s="17">
        <v>0</v>
      </c>
      <c r="BE441" s="17">
        <v>0</v>
      </c>
      <c r="BF441" s="17">
        <v>0</v>
      </c>
      <c r="BG441" s="17">
        <v>0</v>
      </c>
      <c r="BH441" s="15">
        <f t="shared" si="182"/>
        <v>0</v>
      </c>
      <c r="BI441" s="16">
        <v>0</v>
      </c>
      <c r="BJ441" s="17">
        <v>0</v>
      </c>
      <c r="BK441" s="17">
        <v>535.1435297750744</v>
      </c>
      <c r="BL441" s="17">
        <v>38.390628797194495</v>
      </c>
      <c r="BM441" s="17">
        <v>0</v>
      </c>
      <c r="BN441" s="15">
        <f t="shared" si="183"/>
        <v>573.53415857226889</v>
      </c>
    </row>
    <row r="442" spans="1:66" x14ac:dyDescent="0.2">
      <c r="A442" s="14" t="s">
        <v>974</v>
      </c>
      <c r="B442" s="14" t="s">
        <v>1068</v>
      </c>
      <c r="C442" s="67" t="s">
        <v>975</v>
      </c>
      <c r="D442" s="14" t="s">
        <v>215</v>
      </c>
      <c r="E442" s="14" t="s">
        <v>39</v>
      </c>
      <c r="F442" s="14" t="s">
        <v>37</v>
      </c>
      <c r="G442" s="98">
        <f t="shared" si="164"/>
        <v>0</v>
      </c>
      <c r="H442" s="98">
        <f t="shared" si="165"/>
        <v>0</v>
      </c>
      <c r="I442" s="98">
        <f t="shared" si="166"/>
        <v>0</v>
      </c>
      <c r="J442" s="98">
        <f t="shared" si="167"/>
        <v>0</v>
      </c>
      <c r="K442" s="98">
        <f t="shared" si="168"/>
        <v>0</v>
      </c>
      <c r="L442" s="15">
        <f t="shared" si="169"/>
        <v>0</v>
      </c>
      <c r="M442" s="99">
        <v>0</v>
      </c>
      <c r="N442" s="98">
        <v>0</v>
      </c>
      <c r="O442" s="98">
        <v>0</v>
      </c>
      <c r="P442" s="98">
        <v>0</v>
      </c>
      <c r="Q442" s="98">
        <v>0</v>
      </c>
      <c r="R442" s="15">
        <f t="shared" si="170"/>
        <v>0</v>
      </c>
      <c r="S442" s="16">
        <v>0</v>
      </c>
      <c r="T442" s="17">
        <v>0</v>
      </c>
      <c r="U442" s="17">
        <v>0</v>
      </c>
      <c r="V442" s="17">
        <v>0</v>
      </c>
      <c r="W442" s="17">
        <v>0</v>
      </c>
      <c r="X442" s="15">
        <f t="shared" si="171"/>
        <v>0</v>
      </c>
      <c r="Y442" s="18">
        <f>S442*('Labour cost esc'!J$12-1)</f>
        <v>0</v>
      </c>
      <c r="Z442" s="19">
        <f>T442*('Labour cost esc'!K$12-1)</f>
        <v>0</v>
      </c>
      <c r="AA442" s="19">
        <f>U442*('Labour cost esc'!L$12-1)</f>
        <v>0</v>
      </c>
      <c r="AB442" s="19">
        <f>V442*('Labour cost esc'!M$12-1)</f>
        <v>0</v>
      </c>
      <c r="AC442" s="19">
        <f>W442*('Labour cost esc'!N$12-1)</f>
        <v>0</v>
      </c>
      <c r="AD442" s="15">
        <f t="shared" si="172"/>
        <v>0</v>
      </c>
      <c r="AE442" s="18">
        <f t="shared" si="173"/>
        <v>0</v>
      </c>
      <c r="AF442" s="19">
        <f t="shared" si="174"/>
        <v>0</v>
      </c>
      <c r="AG442" s="19">
        <f t="shared" si="175"/>
        <v>0</v>
      </c>
      <c r="AH442" s="19">
        <f t="shared" si="176"/>
        <v>0</v>
      </c>
      <c r="AI442" s="19">
        <f t="shared" si="177"/>
        <v>0</v>
      </c>
      <c r="AJ442" s="20">
        <f t="shared" si="178"/>
        <v>0</v>
      </c>
      <c r="AK442" s="98">
        <f t="shared" si="184"/>
        <v>0</v>
      </c>
      <c r="AL442" s="98">
        <f t="shared" si="185"/>
        <v>0</v>
      </c>
      <c r="AM442" s="98">
        <f t="shared" si="186"/>
        <v>0</v>
      </c>
      <c r="AN442" s="98">
        <f t="shared" si="187"/>
        <v>0</v>
      </c>
      <c r="AO442" s="98">
        <f t="shared" si="188"/>
        <v>0</v>
      </c>
      <c r="AP442" s="15">
        <f t="shared" si="179"/>
        <v>0</v>
      </c>
      <c r="AQ442" s="99">
        <v>0</v>
      </c>
      <c r="AR442" s="98">
        <v>0</v>
      </c>
      <c r="AS442" s="98">
        <v>0</v>
      </c>
      <c r="AT442" s="98">
        <v>0</v>
      </c>
      <c r="AU442" s="98">
        <v>0</v>
      </c>
      <c r="AV442" s="15">
        <f t="shared" si="180"/>
        <v>0</v>
      </c>
      <c r="AW442" s="16">
        <v>168.59959959264617</v>
      </c>
      <c r="AX442" s="17">
        <v>245.4429060045413</v>
      </c>
      <c r="AY442" s="17">
        <v>-162.79666146</v>
      </c>
      <c r="AZ442" s="17">
        <v>-7.7969999999999997</v>
      </c>
      <c r="BA442" s="17">
        <v>0</v>
      </c>
      <c r="BB442" s="15">
        <f t="shared" si="181"/>
        <v>243.44884413718748</v>
      </c>
      <c r="BC442" s="16">
        <v>0</v>
      </c>
      <c r="BD442" s="17">
        <v>0</v>
      </c>
      <c r="BE442" s="17">
        <v>0</v>
      </c>
      <c r="BF442" s="17">
        <v>0</v>
      </c>
      <c r="BG442" s="17">
        <v>0</v>
      </c>
      <c r="BH442" s="15">
        <f t="shared" si="182"/>
        <v>0</v>
      </c>
      <c r="BI442" s="16">
        <v>0</v>
      </c>
      <c r="BJ442" s="17">
        <v>0</v>
      </c>
      <c r="BK442" s="17">
        <v>0</v>
      </c>
      <c r="BL442" s="17">
        <v>0</v>
      </c>
      <c r="BM442" s="17">
        <v>0</v>
      </c>
      <c r="BN442" s="15">
        <f t="shared" si="183"/>
        <v>0</v>
      </c>
    </row>
    <row r="443" spans="1:66" x14ac:dyDescent="0.2">
      <c r="A443" s="14" t="s">
        <v>976</v>
      </c>
      <c r="B443" s="14" t="s">
        <v>1068</v>
      </c>
      <c r="C443" s="67" t="s">
        <v>225</v>
      </c>
      <c r="D443" s="14" t="s">
        <v>215</v>
      </c>
      <c r="E443" s="14" t="s">
        <v>39</v>
      </c>
      <c r="F443" s="14" t="s">
        <v>37</v>
      </c>
      <c r="G443" s="98">
        <f t="shared" si="164"/>
        <v>0</v>
      </c>
      <c r="H443" s="98">
        <f t="shared" si="165"/>
        <v>0</v>
      </c>
      <c r="I443" s="98">
        <f t="shared" si="166"/>
        <v>0</v>
      </c>
      <c r="J443" s="98">
        <f t="shared" si="167"/>
        <v>16</v>
      </c>
      <c r="K443" s="98">
        <f t="shared" si="168"/>
        <v>16</v>
      </c>
      <c r="L443" s="15">
        <f t="shared" si="169"/>
        <v>16</v>
      </c>
      <c r="M443" s="99">
        <v>0</v>
      </c>
      <c r="N443" s="98">
        <v>0</v>
      </c>
      <c r="O443" s="98">
        <v>0</v>
      </c>
      <c r="P443" s="98">
        <v>4</v>
      </c>
      <c r="Q443" s="98">
        <v>6</v>
      </c>
      <c r="R443" s="15">
        <f t="shared" si="170"/>
        <v>10</v>
      </c>
      <c r="S443" s="16">
        <v>0</v>
      </c>
      <c r="T443" s="17">
        <v>0</v>
      </c>
      <c r="U443" s="17">
        <v>0</v>
      </c>
      <c r="V443" s="17">
        <v>64</v>
      </c>
      <c r="W443" s="17">
        <v>96</v>
      </c>
      <c r="X443" s="15">
        <f t="shared" si="171"/>
        <v>160</v>
      </c>
      <c r="Y443" s="18">
        <f>S443*('Labour cost esc'!J$12-1)</f>
        <v>0</v>
      </c>
      <c r="Z443" s="19">
        <f>T443*('Labour cost esc'!K$12-1)</f>
        <v>0</v>
      </c>
      <c r="AA443" s="19">
        <f>U443*('Labour cost esc'!L$12-1)</f>
        <v>0</v>
      </c>
      <c r="AB443" s="19">
        <f>V443*('Labour cost esc'!M$12-1)</f>
        <v>0.81877439163800148</v>
      </c>
      <c r="AC443" s="19">
        <f>W443*('Labour cost esc'!N$12-1)</f>
        <v>1.4756729854080106</v>
      </c>
      <c r="AD443" s="15">
        <f t="shared" si="172"/>
        <v>2.2944473770460121</v>
      </c>
      <c r="AE443" s="18">
        <f t="shared" si="173"/>
        <v>0</v>
      </c>
      <c r="AF443" s="19">
        <f t="shared" si="174"/>
        <v>0</v>
      </c>
      <c r="AG443" s="19">
        <f t="shared" si="175"/>
        <v>0</v>
      </c>
      <c r="AH443" s="19">
        <f t="shared" si="176"/>
        <v>64.818774391638001</v>
      </c>
      <c r="AI443" s="19">
        <f t="shared" si="177"/>
        <v>97.475672985408011</v>
      </c>
      <c r="AJ443" s="20">
        <f t="shared" si="178"/>
        <v>162.29444737704603</v>
      </c>
      <c r="AK443" s="98">
        <f t="shared" si="184"/>
        <v>0</v>
      </c>
      <c r="AL443" s="98">
        <f t="shared" si="185"/>
        <v>0</v>
      </c>
      <c r="AM443" s="98">
        <f t="shared" si="186"/>
        <v>0</v>
      </c>
      <c r="AN443" s="98">
        <f t="shared" si="187"/>
        <v>0</v>
      </c>
      <c r="AO443" s="98">
        <f t="shared" si="188"/>
        <v>0</v>
      </c>
      <c r="AP443" s="15">
        <f t="shared" si="179"/>
        <v>0</v>
      </c>
      <c r="AQ443" s="99">
        <v>0</v>
      </c>
      <c r="AR443" s="98">
        <v>0</v>
      </c>
      <c r="AS443" s="98">
        <v>0</v>
      </c>
      <c r="AT443" s="98">
        <v>0</v>
      </c>
      <c r="AU443" s="98">
        <v>0</v>
      </c>
      <c r="AV443" s="15">
        <f t="shared" si="180"/>
        <v>0</v>
      </c>
      <c r="AW443" s="16">
        <v>0</v>
      </c>
      <c r="AX443" s="17">
        <v>0</v>
      </c>
      <c r="AY443" s="17">
        <v>0</v>
      </c>
      <c r="AZ443" s="17">
        <v>0</v>
      </c>
      <c r="BA443" s="17">
        <v>0</v>
      </c>
      <c r="BB443" s="15">
        <f t="shared" si="181"/>
        <v>0</v>
      </c>
      <c r="BC443" s="16">
        <v>0</v>
      </c>
      <c r="BD443" s="17">
        <v>0</v>
      </c>
      <c r="BE443" s="17">
        <v>0</v>
      </c>
      <c r="BF443" s="17">
        <v>0</v>
      </c>
      <c r="BG443" s="17">
        <v>0</v>
      </c>
      <c r="BH443" s="15">
        <f t="shared" si="182"/>
        <v>0</v>
      </c>
      <c r="BI443" s="16">
        <v>0</v>
      </c>
      <c r="BJ443" s="17">
        <v>0</v>
      </c>
      <c r="BK443" s="17">
        <v>0</v>
      </c>
      <c r="BL443" s="17">
        <v>0</v>
      </c>
      <c r="BM443" s="17">
        <v>0</v>
      </c>
      <c r="BN443" s="15">
        <f t="shared" si="183"/>
        <v>0</v>
      </c>
    </row>
    <row r="444" spans="1:66" x14ac:dyDescent="0.2">
      <c r="A444" s="14" t="s">
        <v>977</v>
      </c>
      <c r="B444" s="14" t="s">
        <v>1068</v>
      </c>
      <c r="C444" s="67" t="s">
        <v>226</v>
      </c>
      <c r="D444" s="14" t="s">
        <v>215</v>
      </c>
      <c r="E444" s="14" t="s">
        <v>39</v>
      </c>
      <c r="F444" s="14" t="s">
        <v>37</v>
      </c>
      <c r="G444" s="98">
        <f t="shared" si="164"/>
        <v>0</v>
      </c>
      <c r="H444" s="98">
        <f t="shared" si="165"/>
        <v>0</v>
      </c>
      <c r="I444" s="98">
        <f t="shared" si="166"/>
        <v>0</v>
      </c>
      <c r="J444" s="98">
        <f t="shared" si="167"/>
        <v>0</v>
      </c>
      <c r="K444" s="98">
        <f t="shared" si="168"/>
        <v>47.428571428571431</v>
      </c>
      <c r="L444" s="15">
        <f t="shared" si="169"/>
        <v>47.428571428571431</v>
      </c>
      <c r="M444" s="99">
        <v>0</v>
      </c>
      <c r="N444" s="98">
        <v>0</v>
      </c>
      <c r="O444" s="98">
        <v>0</v>
      </c>
      <c r="P444" s="98">
        <v>0</v>
      </c>
      <c r="Q444" s="98">
        <v>7</v>
      </c>
      <c r="R444" s="15">
        <f t="shared" si="170"/>
        <v>7</v>
      </c>
      <c r="S444" s="16">
        <v>0</v>
      </c>
      <c r="T444" s="17">
        <v>0</v>
      </c>
      <c r="U444" s="17">
        <v>0</v>
      </c>
      <c r="V444" s="17">
        <v>0</v>
      </c>
      <c r="W444" s="17">
        <v>332</v>
      </c>
      <c r="X444" s="15">
        <f t="shared" si="171"/>
        <v>332</v>
      </c>
      <c r="Y444" s="18">
        <f>S444*('Labour cost esc'!J$12-1)</f>
        <v>0</v>
      </c>
      <c r="Z444" s="19">
        <f>T444*('Labour cost esc'!K$12-1)</f>
        <v>0</v>
      </c>
      <c r="AA444" s="19">
        <f>U444*('Labour cost esc'!L$12-1)</f>
        <v>0</v>
      </c>
      <c r="AB444" s="19">
        <f>V444*('Labour cost esc'!M$12-1)</f>
        <v>0</v>
      </c>
      <c r="AC444" s="19">
        <f>W444*('Labour cost esc'!N$12-1)</f>
        <v>5.1033690745360367</v>
      </c>
      <c r="AD444" s="15">
        <f t="shared" si="172"/>
        <v>5.1033690745360367</v>
      </c>
      <c r="AE444" s="18">
        <f t="shared" si="173"/>
        <v>0</v>
      </c>
      <c r="AF444" s="19">
        <f t="shared" si="174"/>
        <v>0</v>
      </c>
      <c r="AG444" s="19">
        <f t="shared" si="175"/>
        <v>0</v>
      </c>
      <c r="AH444" s="19">
        <f t="shared" si="176"/>
        <v>0</v>
      </c>
      <c r="AI444" s="19">
        <f t="shared" si="177"/>
        <v>337.10336907453603</v>
      </c>
      <c r="AJ444" s="20">
        <f t="shared" si="178"/>
        <v>337.10336907453603</v>
      </c>
      <c r="AK444" s="98">
        <f t="shared" si="184"/>
        <v>0</v>
      </c>
      <c r="AL444" s="98">
        <f t="shared" si="185"/>
        <v>0</v>
      </c>
      <c r="AM444" s="98">
        <f t="shared" si="186"/>
        <v>0</v>
      </c>
      <c r="AN444" s="98">
        <f t="shared" si="187"/>
        <v>0</v>
      </c>
      <c r="AO444" s="98">
        <f t="shared" si="188"/>
        <v>0</v>
      </c>
      <c r="AP444" s="15">
        <f t="shared" si="179"/>
        <v>0</v>
      </c>
      <c r="AQ444" s="99">
        <v>0</v>
      </c>
      <c r="AR444" s="98">
        <v>0</v>
      </c>
      <c r="AS444" s="98">
        <v>0</v>
      </c>
      <c r="AT444" s="98">
        <v>0</v>
      </c>
      <c r="AU444" s="98">
        <v>0</v>
      </c>
      <c r="AV444" s="15">
        <f t="shared" si="180"/>
        <v>0</v>
      </c>
      <c r="AW444" s="16">
        <v>0</v>
      </c>
      <c r="AX444" s="17">
        <v>0</v>
      </c>
      <c r="AY444" s="17">
        <v>0</v>
      </c>
      <c r="AZ444" s="17">
        <v>0</v>
      </c>
      <c r="BA444" s="17">
        <v>0</v>
      </c>
      <c r="BB444" s="15">
        <f t="shared" si="181"/>
        <v>0</v>
      </c>
      <c r="BC444" s="16">
        <v>0</v>
      </c>
      <c r="BD444" s="17">
        <v>0</v>
      </c>
      <c r="BE444" s="17">
        <v>0</v>
      </c>
      <c r="BF444" s="17">
        <v>0</v>
      </c>
      <c r="BG444" s="17">
        <v>0</v>
      </c>
      <c r="BH444" s="15">
        <f t="shared" si="182"/>
        <v>0</v>
      </c>
      <c r="BI444" s="16">
        <v>0</v>
      </c>
      <c r="BJ444" s="17">
        <v>0</v>
      </c>
      <c r="BK444" s="17">
        <v>0</v>
      </c>
      <c r="BL444" s="17">
        <v>0</v>
      </c>
      <c r="BM444" s="17">
        <v>0</v>
      </c>
      <c r="BN444" s="15">
        <f t="shared" si="183"/>
        <v>0</v>
      </c>
    </row>
    <row r="445" spans="1:66" x14ac:dyDescent="0.2">
      <c r="A445" s="14" t="s">
        <v>978</v>
      </c>
      <c r="B445" s="14" t="s">
        <v>1068</v>
      </c>
      <c r="C445" s="67" t="s">
        <v>227</v>
      </c>
      <c r="D445" s="14" t="s">
        <v>215</v>
      </c>
      <c r="E445" s="14" t="s">
        <v>39</v>
      </c>
      <c r="F445" s="14" t="s">
        <v>37</v>
      </c>
      <c r="G445" s="98">
        <f t="shared" si="164"/>
        <v>25</v>
      </c>
      <c r="H445" s="98">
        <f t="shared" si="165"/>
        <v>25</v>
      </c>
      <c r="I445" s="98">
        <f t="shared" si="166"/>
        <v>0</v>
      </c>
      <c r="J445" s="98">
        <f t="shared" si="167"/>
        <v>0</v>
      </c>
      <c r="K445" s="98">
        <f t="shared" si="168"/>
        <v>0</v>
      </c>
      <c r="L445" s="15">
        <f t="shared" si="169"/>
        <v>25</v>
      </c>
      <c r="M445" s="99">
        <v>13</v>
      </c>
      <c r="N445" s="98">
        <v>13</v>
      </c>
      <c r="O445" s="98">
        <v>0</v>
      </c>
      <c r="P445" s="98">
        <v>0</v>
      </c>
      <c r="Q445" s="98">
        <v>0</v>
      </c>
      <c r="R445" s="15">
        <f t="shared" si="170"/>
        <v>26</v>
      </c>
      <c r="S445" s="16">
        <v>325</v>
      </c>
      <c r="T445" s="17">
        <v>325</v>
      </c>
      <c r="U445" s="17">
        <v>0</v>
      </c>
      <c r="V445" s="17">
        <v>0</v>
      </c>
      <c r="W445" s="17">
        <v>0</v>
      </c>
      <c r="X445" s="15">
        <f t="shared" si="171"/>
        <v>650</v>
      </c>
      <c r="Y445" s="18">
        <f>S445*('Labour cost esc'!J$12-1)</f>
        <v>1.6567955547214464</v>
      </c>
      <c r="Z445" s="19">
        <f>T445*('Labour cost esc'!K$12-1)</f>
        <v>2.4883579209935225</v>
      </c>
      <c r="AA445" s="19">
        <f>U445*('Labour cost esc'!L$12-1)</f>
        <v>0</v>
      </c>
      <c r="AB445" s="19">
        <f>V445*('Labour cost esc'!M$12-1)</f>
        <v>0</v>
      </c>
      <c r="AC445" s="19">
        <f>W445*('Labour cost esc'!N$12-1)</f>
        <v>0</v>
      </c>
      <c r="AD445" s="15">
        <f t="shared" si="172"/>
        <v>4.1451534757149684</v>
      </c>
      <c r="AE445" s="18">
        <f t="shared" si="173"/>
        <v>326.65679555472144</v>
      </c>
      <c r="AF445" s="19">
        <f t="shared" si="174"/>
        <v>327.48835792099351</v>
      </c>
      <c r="AG445" s="19">
        <f t="shared" si="175"/>
        <v>0</v>
      </c>
      <c r="AH445" s="19">
        <f t="shared" si="176"/>
        <v>0</v>
      </c>
      <c r="AI445" s="19">
        <f t="shared" si="177"/>
        <v>0</v>
      </c>
      <c r="AJ445" s="20">
        <f t="shared" si="178"/>
        <v>654.14515347571501</v>
      </c>
      <c r="AK445" s="98">
        <f t="shared" si="184"/>
        <v>0</v>
      </c>
      <c r="AL445" s="98">
        <f t="shared" si="185"/>
        <v>0</v>
      </c>
      <c r="AM445" s="98">
        <f t="shared" si="186"/>
        <v>0</v>
      </c>
      <c r="AN445" s="98">
        <f t="shared" si="187"/>
        <v>0</v>
      </c>
      <c r="AO445" s="98">
        <f t="shared" si="188"/>
        <v>0</v>
      </c>
      <c r="AP445" s="15">
        <f t="shared" si="179"/>
        <v>0</v>
      </c>
      <c r="AQ445" s="99">
        <v>0</v>
      </c>
      <c r="AR445" s="98">
        <v>0</v>
      </c>
      <c r="AS445" s="98">
        <v>0</v>
      </c>
      <c r="AT445" s="98">
        <v>0</v>
      </c>
      <c r="AU445" s="98">
        <v>0</v>
      </c>
      <c r="AV445" s="15">
        <f t="shared" si="180"/>
        <v>0</v>
      </c>
      <c r="AW445" s="16">
        <v>0</v>
      </c>
      <c r="AX445" s="17">
        <v>0</v>
      </c>
      <c r="AY445" s="17">
        <v>0</v>
      </c>
      <c r="AZ445" s="17">
        <v>0</v>
      </c>
      <c r="BA445" s="17">
        <v>0</v>
      </c>
      <c r="BB445" s="15">
        <f t="shared" si="181"/>
        <v>0</v>
      </c>
      <c r="BC445" s="16">
        <v>0</v>
      </c>
      <c r="BD445" s="17">
        <v>0</v>
      </c>
      <c r="BE445" s="17">
        <v>0</v>
      </c>
      <c r="BF445" s="17">
        <v>0</v>
      </c>
      <c r="BG445" s="17">
        <v>0</v>
      </c>
      <c r="BH445" s="15">
        <f t="shared" si="182"/>
        <v>0</v>
      </c>
      <c r="BI445" s="16">
        <v>0</v>
      </c>
      <c r="BJ445" s="17">
        <v>0</v>
      </c>
      <c r="BK445" s="17">
        <v>0</v>
      </c>
      <c r="BL445" s="17">
        <v>0</v>
      </c>
      <c r="BM445" s="17">
        <v>0</v>
      </c>
      <c r="BN445" s="15">
        <f t="shared" si="183"/>
        <v>0</v>
      </c>
    </row>
    <row r="446" spans="1:66" x14ac:dyDescent="0.2">
      <c r="A446" s="14" t="s">
        <v>979</v>
      </c>
      <c r="B446" s="14" t="s">
        <v>1068</v>
      </c>
      <c r="C446" s="67" t="s">
        <v>228</v>
      </c>
      <c r="D446" s="14" t="s">
        <v>215</v>
      </c>
      <c r="E446" s="14" t="s">
        <v>39</v>
      </c>
      <c r="F446" s="14" t="s">
        <v>152</v>
      </c>
      <c r="G446" s="98">
        <f t="shared" si="164"/>
        <v>15</v>
      </c>
      <c r="H446" s="98">
        <f t="shared" si="165"/>
        <v>15</v>
      </c>
      <c r="I446" s="98">
        <f t="shared" si="166"/>
        <v>15</v>
      </c>
      <c r="J446" s="98">
        <f t="shared" si="167"/>
        <v>15</v>
      </c>
      <c r="K446" s="98">
        <f t="shared" si="168"/>
        <v>15</v>
      </c>
      <c r="L446" s="15">
        <f t="shared" si="169"/>
        <v>15</v>
      </c>
      <c r="M446" s="99">
        <v>6</v>
      </c>
      <c r="N446" s="98">
        <v>6</v>
      </c>
      <c r="O446" s="98">
        <v>6</v>
      </c>
      <c r="P446" s="98">
        <v>6</v>
      </c>
      <c r="Q446" s="98">
        <v>6</v>
      </c>
      <c r="R446" s="15">
        <f t="shared" si="170"/>
        <v>30</v>
      </c>
      <c r="S446" s="16">
        <v>90</v>
      </c>
      <c r="T446" s="17">
        <v>90</v>
      </c>
      <c r="U446" s="17">
        <v>90</v>
      </c>
      <c r="V446" s="17">
        <v>90</v>
      </c>
      <c r="W446" s="17">
        <v>90</v>
      </c>
      <c r="X446" s="15">
        <f t="shared" si="171"/>
        <v>450</v>
      </c>
      <c r="Y446" s="18">
        <f>S446*('Labour cost esc'!J$12-1)</f>
        <v>0.45880492284593899</v>
      </c>
      <c r="Z446" s="19">
        <f>T446*('Labour cost esc'!K$12-1)</f>
        <v>0.689083731967437</v>
      </c>
      <c r="AA446" s="19">
        <f>U446*('Labour cost esc'!L$12-1)</f>
        <v>0.91994875632774642</v>
      </c>
      <c r="AB446" s="19">
        <f>V446*('Labour cost esc'!M$12-1)</f>
        <v>1.1514014882409396</v>
      </c>
      <c r="AC446" s="19">
        <f>W446*('Labour cost esc'!N$12-1)</f>
        <v>1.38344342382001</v>
      </c>
      <c r="AD446" s="15">
        <f t="shared" si="172"/>
        <v>4.6026823232020719</v>
      </c>
      <c r="AE446" s="18">
        <f t="shared" si="173"/>
        <v>90.458804922845943</v>
      </c>
      <c r="AF446" s="19">
        <f t="shared" si="174"/>
        <v>90.689083731967443</v>
      </c>
      <c r="AG446" s="19">
        <f t="shared" si="175"/>
        <v>90.919948756327742</v>
      </c>
      <c r="AH446" s="19">
        <f t="shared" si="176"/>
        <v>91.151401488240936</v>
      </c>
      <c r="AI446" s="19">
        <f t="shared" si="177"/>
        <v>91.383443423820012</v>
      </c>
      <c r="AJ446" s="20">
        <f t="shared" si="178"/>
        <v>454.60268232320209</v>
      </c>
      <c r="AK446" s="98">
        <f t="shared" si="184"/>
        <v>0</v>
      </c>
      <c r="AL446" s="98">
        <f t="shared" si="185"/>
        <v>0</v>
      </c>
      <c r="AM446" s="98">
        <f t="shared" si="186"/>
        <v>0</v>
      </c>
      <c r="AN446" s="98">
        <f t="shared" si="187"/>
        <v>0</v>
      </c>
      <c r="AO446" s="98">
        <f t="shared" si="188"/>
        <v>0</v>
      </c>
      <c r="AP446" s="15">
        <f t="shared" si="179"/>
        <v>0</v>
      </c>
      <c r="AQ446" s="99">
        <v>0</v>
      </c>
      <c r="AR446" s="98">
        <v>0</v>
      </c>
      <c r="AS446" s="98">
        <v>0</v>
      </c>
      <c r="AT446" s="98">
        <v>0</v>
      </c>
      <c r="AU446" s="98">
        <v>0</v>
      </c>
      <c r="AV446" s="15">
        <f t="shared" si="180"/>
        <v>0</v>
      </c>
      <c r="AW446" s="16">
        <v>0</v>
      </c>
      <c r="AX446" s="17">
        <v>0</v>
      </c>
      <c r="AY446" s="17">
        <v>0</v>
      </c>
      <c r="AZ446" s="17">
        <v>0</v>
      </c>
      <c r="BA446" s="17">
        <v>0</v>
      </c>
      <c r="BB446" s="15">
        <f t="shared" si="181"/>
        <v>0</v>
      </c>
      <c r="BC446" s="16">
        <v>0</v>
      </c>
      <c r="BD446" s="17">
        <v>0</v>
      </c>
      <c r="BE446" s="17">
        <v>0</v>
      </c>
      <c r="BF446" s="17">
        <v>0</v>
      </c>
      <c r="BG446" s="17">
        <v>0</v>
      </c>
      <c r="BH446" s="15">
        <f t="shared" si="182"/>
        <v>0</v>
      </c>
      <c r="BI446" s="16">
        <v>0</v>
      </c>
      <c r="BJ446" s="17">
        <v>0</v>
      </c>
      <c r="BK446" s="17">
        <v>0</v>
      </c>
      <c r="BL446" s="17">
        <v>0</v>
      </c>
      <c r="BM446" s="17">
        <v>0</v>
      </c>
      <c r="BN446" s="15">
        <f t="shared" si="183"/>
        <v>0</v>
      </c>
    </row>
    <row r="447" spans="1:66" x14ac:dyDescent="0.2">
      <c r="A447" s="14"/>
      <c r="B447" s="14" t="s">
        <v>1069</v>
      </c>
      <c r="C447" s="67" t="s">
        <v>229</v>
      </c>
      <c r="D447" s="14" t="s">
        <v>230</v>
      </c>
      <c r="E447" s="14" t="s">
        <v>231</v>
      </c>
      <c r="F447" s="14" t="s">
        <v>152</v>
      </c>
      <c r="G447" s="98">
        <f t="shared" si="164"/>
        <v>0</v>
      </c>
      <c r="H447" s="98">
        <f t="shared" si="165"/>
        <v>0</v>
      </c>
      <c r="I447" s="98">
        <f t="shared" si="166"/>
        <v>0</v>
      </c>
      <c r="J447" s="98">
        <f t="shared" si="167"/>
        <v>0</v>
      </c>
      <c r="K447" s="98">
        <f t="shared" si="168"/>
        <v>0</v>
      </c>
      <c r="L447" s="15">
        <f t="shared" si="169"/>
        <v>0</v>
      </c>
      <c r="M447" s="99"/>
      <c r="N447" s="98"/>
      <c r="O447" s="98"/>
      <c r="P447" s="98"/>
      <c r="Q447" s="98"/>
      <c r="R447" s="15">
        <f t="shared" si="170"/>
        <v>0</v>
      </c>
      <c r="S447" s="16">
        <v>1283.0999999999999</v>
      </c>
      <c r="T447" s="17">
        <v>1311.4499999999998</v>
      </c>
      <c r="U447" s="17">
        <v>1311.4499999999998</v>
      </c>
      <c r="V447" s="17">
        <v>1311.4499999999998</v>
      </c>
      <c r="W447" s="17">
        <v>1311.4499999999998</v>
      </c>
      <c r="X447" s="15">
        <f t="shared" si="171"/>
        <v>6528.8999999999987</v>
      </c>
      <c r="Y447" s="18">
        <f>S447*('Labour cost esc'!J$12-1)</f>
        <v>6.54102885004027</v>
      </c>
      <c r="Z447" s="19">
        <f>T447*('Labour cost esc'!K$12-1)</f>
        <v>10.041098447652168</v>
      </c>
      <c r="AA447" s="19">
        <f>U447*('Labour cost esc'!L$12-1)</f>
        <v>13.405186627622477</v>
      </c>
      <c r="AB447" s="19">
        <f>V447*('Labour cost esc'!M$12-1)</f>
        <v>16.77783868615089</v>
      </c>
      <c r="AC447" s="19">
        <f>W447*('Labour cost esc'!N$12-1)</f>
        <v>20.159076424097243</v>
      </c>
      <c r="AD447" s="15">
        <f t="shared" si="172"/>
        <v>66.924229035563059</v>
      </c>
      <c r="AE447" s="18">
        <f t="shared" si="173"/>
        <v>1289.6410288500401</v>
      </c>
      <c r="AF447" s="19">
        <f t="shared" si="174"/>
        <v>1321.4910984476519</v>
      </c>
      <c r="AG447" s="19">
        <f t="shared" si="175"/>
        <v>1324.8551866276223</v>
      </c>
      <c r="AH447" s="19">
        <f t="shared" si="176"/>
        <v>1328.2278386861508</v>
      </c>
      <c r="AI447" s="19">
        <f t="shared" si="177"/>
        <v>1331.6090764240971</v>
      </c>
      <c r="AJ447" s="20">
        <f t="shared" si="178"/>
        <v>6595.824229035562</v>
      </c>
      <c r="AK447" s="98">
        <f t="shared" si="184"/>
        <v>0</v>
      </c>
      <c r="AL447" s="98">
        <f t="shared" si="185"/>
        <v>0</v>
      </c>
      <c r="AM447" s="98">
        <f t="shared" si="186"/>
        <v>0</v>
      </c>
      <c r="AN447" s="98">
        <f t="shared" si="187"/>
        <v>0</v>
      </c>
      <c r="AO447" s="98">
        <f t="shared" si="188"/>
        <v>0</v>
      </c>
      <c r="AP447" s="15">
        <f t="shared" si="179"/>
        <v>0</v>
      </c>
      <c r="AQ447" s="99">
        <v>0</v>
      </c>
      <c r="AR447" s="98">
        <v>0</v>
      </c>
      <c r="AS447" s="98">
        <v>0</v>
      </c>
      <c r="AT447" s="98">
        <v>0</v>
      </c>
      <c r="AU447" s="98">
        <v>0</v>
      </c>
      <c r="AV447" s="15">
        <f t="shared" si="180"/>
        <v>0</v>
      </c>
      <c r="AW447" s="16"/>
      <c r="AX447" s="17"/>
      <c r="AY447" s="17"/>
      <c r="AZ447" s="17"/>
      <c r="BA447" s="17"/>
      <c r="BB447" s="15">
        <f t="shared" si="181"/>
        <v>0</v>
      </c>
      <c r="BC447" s="16"/>
      <c r="BD447" s="17"/>
      <c r="BE447" s="17"/>
      <c r="BF447" s="17"/>
      <c r="BG447" s="17"/>
      <c r="BH447" s="15">
        <f t="shared" si="182"/>
        <v>0</v>
      </c>
      <c r="BI447" s="16"/>
      <c r="BJ447" s="17"/>
      <c r="BK447" s="17"/>
      <c r="BL447" s="17"/>
      <c r="BM447" s="17"/>
      <c r="BN447" s="15">
        <f t="shared" si="183"/>
        <v>0</v>
      </c>
    </row>
    <row r="448" spans="1:66" x14ac:dyDescent="0.2">
      <c r="A448" s="14"/>
      <c r="B448" s="14" t="s">
        <v>1069</v>
      </c>
      <c r="C448" s="67" t="s">
        <v>232</v>
      </c>
      <c r="D448" s="14" t="s">
        <v>230</v>
      </c>
      <c r="E448" s="14" t="s">
        <v>231</v>
      </c>
      <c r="F448" s="14" t="s">
        <v>152</v>
      </c>
      <c r="G448" s="98">
        <f t="shared" si="164"/>
        <v>0</v>
      </c>
      <c r="H448" s="98">
        <f t="shared" si="165"/>
        <v>0</v>
      </c>
      <c r="I448" s="98">
        <f t="shared" si="166"/>
        <v>0</v>
      </c>
      <c r="J448" s="98">
        <f t="shared" si="167"/>
        <v>0</v>
      </c>
      <c r="K448" s="98">
        <f t="shared" si="168"/>
        <v>0</v>
      </c>
      <c r="L448" s="15">
        <f t="shared" si="169"/>
        <v>0</v>
      </c>
      <c r="M448" s="99"/>
      <c r="N448" s="98"/>
      <c r="O448" s="98"/>
      <c r="P448" s="98"/>
      <c r="Q448" s="98"/>
      <c r="R448" s="15">
        <f t="shared" si="170"/>
        <v>0</v>
      </c>
      <c r="S448" s="16">
        <v>-422.5</v>
      </c>
      <c r="T448" s="17">
        <v>-422.5</v>
      </c>
      <c r="U448" s="17">
        <v>-422.5</v>
      </c>
      <c r="V448" s="17">
        <v>-422.5</v>
      </c>
      <c r="W448" s="17">
        <v>-422.5</v>
      </c>
      <c r="X448" s="15">
        <f t="shared" si="171"/>
        <v>-2112.5</v>
      </c>
      <c r="Y448" s="18">
        <f>S448*('Labour cost esc'!J$12-1)</f>
        <v>-2.1538342211378803</v>
      </c>
      <c r="Z448" s="19">
        <f>T448*('Labour cost esc'!K$12-1)</f>
        <v>-3.234865297291579</v>
      </c>
      <c r="AA448" s="19">
        <f>U448*('Labour cost esc'!L$12-1)</f>
        <v>-4.3186483283163648</v>
      </c>
      <c r="AB448" s="19">
        <f>V448*('Labour cost esc'!M$12-1)</f>
        <v>-5.405190319797744</v>
      </c>
      <c r="AC448" s="19">
        <f>W448*('Labour cost esc'!N$12-1)</f>
        <v>-6.4944982951550472</v>
      </c>
      <c r="AD448" s="15">
        <f t="shared" si="172"/>
        <v>-21.607036461698616</v>
      </c>
      <c r="AE448" s="18">
        <f t="shared" si="173"/>
        <v>-424.65383422113786</v>
      </c>
      <c r="AF448" s="19">
        <f t="shared" si="174"/>
        <v>-425.73486529729161</v>
      </c>
      <c r="AG448" s="19">
        <f t="shared" si="175"/>
        <v>-426.81864832831639</v>
      </c>
      <c r="AH448" s="19">
        <f t="shared" si="176"/>
        <v>-427.90519031979773</v>
      </c>
      <c r="AI448" s="19">
        <f t="shared" si="177"/>
        <v>-428.99449829515504</v>
      </c>
      <c r="AJ448" s="20">
        <f t="shared" si="178"/>
        <v>-2134.107036461699</v>
      </c>
      <c r="AK448" s="98">
        <f t="shared" si="184"/>
        <v>0</v>
      </c>
      <c r="AL448" s="98">
        <f t="shared" si="185"/>
        <v>0</v>
      </c>
      <c r="AM448" s="98">
        <f t="shared" si="186"/>
        <v>0</v>
      </c>
      <c r="AN448" s="98">
        <f t="shared" si="187"/>
        <v>0</v>
      </c>
      <c r="AO448" s="98">
        <f t="shared" si="188"/>
        <v>0</v>
      </c>
      <c r="AP448" s="15">
        <f t="shared" si="179"/>
        <v>0</v>
      </c>
      <c r="AQ448" s="99">
        <v>0</v>
      </c>
      <c r="AR448" s="98">
        <v>0</v>
      </c>
      <c r="AS448" s="98">
        <v>0</v>
      </c>
      <c r="AT448" s="98">
        <v>0</v>
      </c>
      <c r="AU448" s="98">
        <v>0</v>
      </c>
      <c r="AV448" s="15">
        <f t="shared" si="180"/>
        <v>0</v>
      </c>
      <c r="AW448" s="16"/>
      <c r="AX448" s="17"/>
      <c r="AY448" s="17"/>
      <c r="AZ448" s="17"/>
      <c r="BA448" s="17"/>
      <c r="BB448" s="15">
        <f t="shared" si="181"/>
        <v>0</v>
      </c>
      <c r="BC448" s="16"/>
      <c r="BD448" s="17"/>
      <c r="BE448" s="17"/>
      <c r="BF448" s="17"/>
      <c r="BG448" s="17"/>
      <c r="BH448" s="15">
        <f t="shared" si="182"/>
        <v>0</v>
      </c>
      <c r="BI448" s="16"/>
      <c r="BJ448" s="17"/>
      <c r="BK448" s="17"/>
      <c r="BL448" s="17"/>
      <c r="BM448" s="17"/>
      <c r="BN448" s="15">
        <f t="shared" si="183"/>
        <v>0</v>
      </c>
    </row>
    <row r="449" spans="1:66" x14ac:dyDescent="0.2">
      <c r="A449" s="14"/>
      <c r="B449" s="14" t="s">
        <v>1069</v>
      </c>
      <c r="C449" s="67" t="s">
        <v>233</v>
      </c>
      <c r="D449" s="14" t="s">
        <v>230</v>
      </c>
      <c r="E449" s="14" t="s">
        <v>231</v>
      </c>
      <c r="F449" s="14" t="s">
        <v>152</v>
      </c>
      <c r="G449" s="98">
        <f t="shared" si="164"/>
        <v>0</v>
      </c>
      <c r="H449" s="98">
        <f t="shared" si="165"/>
        <v>0</v>
      </c>
      <c r="I449" s="98">
        <f t="shared" si="166"/>
        <v>0</v>
      </c>
      <c r="J449" s="98">
        <f t="shared" si="167"/>
        <v>0</v>
      </c>
      <c r="K449" s="98">
        <f t="shared" si="168"/>
        <v>0</v>
      </c>
      <c r="L449" s="15">
        <f t="shared" si="169"/>
        <v>0</v>
      </c>
      <c r="M449" s="99"/>
      <c r="N449" s="98"/>
      <c r="O449" s="98"/>
      <c r="P449" s="98"/>
      <c r="Q449" s="98"/>
      <c r="R449" s="15">
        <f t="shared" si="170"/>
        <v>0</v>
      </c>
      <c r="S449" s="16">
        <v>249</v>
      </c>
      <c r="T449" s="17">
        <v>249</v>
      </c>
      <c r="U449" s="17">
        <v>249</v>
      </c>
      <c r="V449" s="17">
        <v>249</v>
      </c>
      <c r="W449" s="17">
        <v>249</v>
      </c>
      <c r="X449" s="15">
        <f t="shared" si="171"/>
        <v>1245</v>
      </c>
      <c r="Y449" s="18">
        <f>S449*('Labour cost esc'!J$12-1)</f>
        <v>1.2693602865404312</v>
      </c>
      <c r="Z449" s="19">
        <f>T449*('Labour cost esc'!K$12-1)</f>
        <v>1.9064649917765757</v>
      </c>
      <c r="AA449" s="19">
        <f>U449*('Labour cost esc'!L$12-1)</f>
        <v>2.545191559173432</v>
      </c>
      <c r="AB449" s="19">
        <f>V449*('Labour cost esc'!M$12-1)</f>
        <v>3.1855441174665993</v>
      </c>
      <c r="AC449" s="19">
        <f>W449*('Labour cost esc'!N$12-1)</f>
        <v>3.8275268059020275</v>
      </c>
      <c r="AD449" s="15">
        <f t="shared" si="172"/>
        <v>12.734087760859065</v>
      </c>
      <c r="AE449" s="18">
        <f t="shared" si="173"/>
        <v>250.26936028654043</v>
      </c>
      <c r="AF449" s="19">
        <f t="shared" si="174"/>
        <v>250.90646499177657</v>
      </c>
      <c r="AG449" s="19">
        <f t="shared" si="175"/>
        <v>251.54519155917342</v>
      </c>
      <c r="AH449" s="19">
        <f t="shared" si="176"/>
        <v>252.18554411746661</v>
      </c>
      <c r="AI449" s="19">
        <f t="shared" si="177"/>
        <v>252.82752680590204</v>
      </c>
      <c r="AJ449" s="20">
        <f t="shared" si="178"/>
        <v>1257.734087760859</v>
      </c>
      <c r="AK449" s="98">
        <f t="shared" si="184"/>
        <v>0</v>
      </c>
      <c r="AL449" s="98">
        <f t="shared" si="185"/>
        <v>0</v>
      </c>
      <c r="AM449" s="98">
        <f t="shared" si="186"/>
        <v>0</v>
      </c>
      <c r="AN449" s="98">
        <f t="shared" si="187"/>
        <v>0</v>
      </c>
      <c r="AO449" s="98">
        <f t="shared" si="188"/>
        <v>0</v>
      </c>
      <c r="AP449" s="15">
        <f t="shared" si="179"/>
        <v>0</v>
      </c>
      <c r="AQ449" s="99">
        <v>0</v>
      </c>
      <c r="AR449" s="98">
        <v>0</v>
      </c>
      <c r="AS449" s="98">
        <v>0</v>
      </c>
      <c r="AT449" s="98">
        <v>0</v>
      </c>
      <c r="AU449" s="98">
        <v>0</v>
      </c>
      <c r="AV449" s="15">
        <f t="shared" si="180"/>
        <v>0</v>
      </c>
      <c r="AW449" s="16"/>
      <c r="AX449" s="17"/>
      <c r="AY449" s="17"/>
      <c r="AZ449" s="17"/>
      <c r="BA449" s="17">
        <v>249.30035000000001</v>
      </c>
      <c r="BB449" s="15">
        <f t="shared" si="181"/>
        <v>249.30035000000001</v>
      </c>
      <c r="BC449" s="16"/>
      <c r="BD449" s="17"/>
      <c r="BE449" s="17"/>
      <c r="BF449" s="17"/>
      <c r="BG449" s="17"/>
      <c r="BH449" s="15">
        <f t="shared" si="182"/>
        <v>0</v>
      </c>
      <c r="BI449" s="16"/>
      <c r="BJ449" s="17"/>
      <c r="BK449" s="17"/>
      <c r="BL449" s="17"/>
      <c r="BM449" s="17"/>
      <c r="BN449" s="15">
        <f t="shared" si="183"/>
        <v>0</v>
      </c>
    </row>
    <row r="450" spans="1:66" x14ac:dyDescent="0.2">
      <c r="A450" s="14"/>
      <c r="B450" s="14" t="s">
        <v>1069</v>
      </c>
      <c r="C450" s="67" t="s">
        <v>234</v>
      </c>
      <c r="D450" s="14" t="s">
        <v>230</v>
      </c>
      <c r="E450" s="14" t="s">
        <v>231</v>
      </c>
      <c r="F450" s="14" t="s">
        <v>152</v>
      </c>
      <c r="G450" s="98">
        <f t="shared" si="164"/>
        <v>0</v>
      </c>
      <c r="H450" s="98">
        <f t="shared" si="165"/>
        <v>0</v>
      </c>
      <c r="I450" s="98">
        <f t="shared" si="166"/>
        <v>0</v>
      </c>
      <c r="J450" s="98">
        <f t="shared" si="167"/>
        <v>0</v>
      </c>
      <c r="K450" s="98">
        <f t="shared" si="168"/>
        <v>0</v>
      </c>
      <c r="L450" s="15">
        <f t="shared" si="169"/>
        <v>0</v>
      </c>
      <c r="M450" s="99"/>
      <c r="N450" s="98"/>
      <c r="O450" s="98"/>
      <c r="P450" s="98"/>
      <c r="Q450" s="98"/>
      <c r="R450" s="15">
        <f t="shared" si="170"/>
        <v>0</v>
      </c>
      <c r="S450" s="16">
        <v>-21</v>
      </c>
      <c r="T450" s="17">
        <v>-21</v>
      </c>
      <c r="U450" s="17">
        <v>-21</v>
      </c>
      <c r="V450" s="17">
        <v>-21</v>
      </c>
      <c r="W450" s="17">
        <v>-21</v>
      </c>
      <c r="X450" s="15">
        <f t="shared" si="171"/>
        <v>-105</v>
      </c>
      <c r="Y450" s="18">
        <f>S450*('Labour cost esc'!J$12-1)</f>
        <v>-0.10705448199738576</v>
      </c>
      <c r="Z450" s="19">
        <f>T450*('Labour cost esc'!K$12-1)</f>
        <v>-0.1607862041257353</v>
      </c>
      <c r="AA450" s="19">
        <f>U450*('Labour cost esc'!L$12-1)</f>
        <v>-0.2146547098098075</v>
      </c>
      <c r="AB450" s="19">
        <f>V450*('Labour cost esc'!M$12-1)</f>
        <v>-0.26866034725621923</v>
      </c>
      <c r="AC450" s="19">
        <f>W450*('Labour cost esc'!N$12-1)</f>
        <v>-0.32280346555800232</v>
      </c>
      <c r="AD450" s="15">
        <f t="shared" si="172"/>
        <v>-1.0739592087471501</v>
      </c>
      <c r="AE450" s="18">
        <f t="shared" si="173"/>
        <v>-21.107054481997388</v>
      </c>
      <c r="AF450" s="19">
        <f t="shared" si="174"/>
        <v>-21.160786204125735</v>
      </c>
      <c r="AG450" s="19">
        <f t="shared" si="175"/>
        <v>-21.214654709809807</v>
      </c>
      <c r="AH450" s="19">
        <f t="shared" si="176"/>
        <v>-21.268660347256219</v>
      </c>
      <c r="AI450" s="19">
        <f t="shared" si="177"/>
        <v>-21.322803465558003</v>
      </c>
      <c r="AJ450" s="20">
        <f t="shared" si="178"/>
        <v>-106.07395920874714</v>
      </c>
      <c r="AK450" s="98">
        <f t="shared" si="184"/>
        <v>0</v>
      </c>
      <c r="AL450" s="98">
        <f t="shared" si="185"/>
        <v>0</v>
      </c>
      <c r="AM450" s="98">
        <f t="shared" si="186"/>
        <v>0</v>
      </c>
      <c r="AN450" s="98">
        <f t="shared" si="187"/>
        <v>0</v>
      </c>
      <c r="AO450" s="98">
        <f t="shared" si="188"/>
        <v>0</v>
      </c>
      <c r="AP450" s="15">
        <f t="shared" si="179"/>
        <v>0</v>
      </c>
      <c r="AQ450" s="99">
        <v>0</v>
      </c>
      <c r="AR450" s="98">
        <v>0</v>
      </c>
      <c r="AS450" s="98">
        <v>0</v>
      </c>
      <c r="AT450" s="98">
        <v>0</v>
      </c>
      <c r="AU450" s="98">
        <v>0</v>
      </c>
      <c r="AV450" s="15">
        <f t="shared" si="180"/>
        <v>0</v>
      </c>
      <c r="AW450" s="16"/>
      <c r="AX450" s="17"/>
      <c r="AY450" s="17"/>
      <c r="AZ450" s="17"/>
      <c r="BA450" s="17"/>
      <c r="BB450" s="15">
        <f t="shared" si="181"/>
        <v>0</v>
      </c>
      <c r="BC450" s="16"/>
      <c r="BD450" s="17"/>
      <c r="BE450" s="17"/>
      <c r="BF450" s="17"/>
      <c r="BG450" s="17"/>
      <c r="BH450" s="15">
        <f t="shared" si="182"/>
        <v>0</v>
      </c>
      <c r="BI450" s="16"/>
      <c r="BJ450" s="17"/>
      <c r="BK450" s="17"/>
      <c r="BL450" s="17"/>
      <c r="BM450" s="17"/>
      <c r="BN450" s="15">
        <f t="shared" si="183"/>
        <v>0</v>
      </c>
    </row>
    <row r="451" spans="1:66" x14ac:dyDescent="0.2">
      <c r="A451" s="14"/>
      <c r="B451" s="14" t="s">
        <v>1069</v>
      </c>
      <c r="C451" s="67" t="s">
        <v>235</v>
      </c>
      <c r="D451" s="14" t="s">
        <v>230</v>
      </c>
      <c r="E451" s="14" t="s">
        <v>231</v>
      </c>
      <c r="F451" s="14" t="s">
        <v>152</v>
      </c>
      <c r="G451" s="98">
        <f t="shared" si="164"/>
        <v>0</v>
      </c>
      <c r="H451" s="98">
        <f t="shared" si="165"/>
        <v>0</v>
      </c>
      <c r="I451" s="98">
        <f t="shared" si="166"/>
        <v>0</v>
      </c>
      <c r="J451" s="98">
        <f t="shared" si="167"/>
        <v>0</v>
      </c>
      <c r="K451" s="98">
        <f t="shared" si="168"/>
        <v>0</v>
      </c>
      <c r="L451" s="15">
        <f t="shared" si="169"/>
        <v>0</v>
      </c>
      <c r="M451" s="99"/>
      <c r="N451" s="98"/>
      <c r="O451" s="98"/>
      <c r="P451" s="98"/>
      <c r="Q451" s="98"/>
      <c r="R451" s="15">
        <f t="shared" si="170"/>
        <v>0</v>
      </c>
      <c r="S451" s="16">
        <v>80</v>
      </c>
      <c r="T451" s="17">
        <v>80</v>
      </c>
      <c r="U451" s="17">
        <v>80</v>
      </c>
      <c r="V451" s="17">
        <v>80</v>
      </c>
      <c r="W451" s="17">
        <v>80</v>
      </c>
      <c r="X451" s="15">
        <f t="shared" si="171"/>
        <v>400</v>
      </c>
      <c r="Y451" s="18">
        <f>S451*('Labour cost esc'!J$12-1)</f>
        <v>0.4078265980852791</v>
      </c>
      <c r="Z451" s="19">
        <f>T451*('Labour cost esc'!K$12-1)</f>
        <v>0.612518872859944</v>
      </c>
      <c r="AA451" s="19">
        <f>U451*('Labour cost esc'!L$12-1)</f>
        <v>0.81773222784688571</v>
      </c>
      <c r="AB451" s="19">
        <f>V451*('Labour cost esc'!M$12-1)</f>
        <v>1.0234679895475018</v>
      </c>
      <c r="AC451" s="19">
        <f>W451*('Labour cost esc'!N$12-1)</f>
        <v>1.2297274878400088</v>
      </c>
      <c r="AD451" s="15">
        <f t="shared" si="172"/>
        <v>4.0912731761796195</v>
      </c>
      <c r="AE451" s="18">
        <f t="shared" si="173"/>
        <v>80.407826598085279</v>
      </c>
      <c r="AF451" s="19">
        <f t="shared" si="174"/>
        <v>80.612518872859937</v>
      </c>
      <c r="AG451" s="19">
        <f t="shared" si="175"/>
        <v>80.817732227846889</v>
      </c>
      <c r="AH451" s="19">
        <f t="shared" si="176"/>
        <v>81.023467989547498</v>
      </c>
      <c r="AI451" s="19">
        <f t="shared" si="177"/>
        <v>81.229727487840009</v>
      </c>
      <c r="AJ451" s="20">
        <f t="shared" si="178"/>
        <v>404.09127317617964</v>
      </c>
      <c r="AK451" s="98">
        <f t="shared" si="184"/>
        <v>0</v>
      </c>
      <c r="AL451" s="98">
        <f t="shared" si="185"/>
        <v>0</v>
      </c>
      <c r="AM451" s="98">
        <f t="shared" si="186"/>
        <v>0</v>
      </c>
      <c r="AN451" s="98">
        <f t="shared" si="187"/>
        <v>0</v>
      </c>
      <c r="AO451" s="98">
        <f t="shared" si="188"/>
        <v>0</v>
      </c>
      <c r="AP451" s="15">
        <f t="shared" si="179"/>
        <v>0</v>
      </c>
      <c r="AQ451" s="99">
        <v>0</v>
      </c>
      <c r="AR451" s="98">
        <v>0</v>
      </c>
      <c r="AS451" s="98">
        <v>0</v>
      </c>
      <c r="AT451" s="98">
        <v>0</v>
      </c>
      <c r="AU451" s="98">
        <v>0</v>
      </c>
      <c r="AV451" s="15">
        <f t="shared" si="180"/>
        <v>0</v>
      </c>
      <c r="AW451" s="16"/>
      <c r="AX451" s="17"/>
      <c r="AY451" s="17"/>
      <c r="AZ451" s="17"/>
      <c r="BA451" s="17">
        <v>199.4</v>
      </c>
      <c r="BB451" s="15">
        <f t="shared" si="181"/>
        <v>199.4</v>
      </c>
      <c r="BC451" s="16"/>
      <c r="BD451" s="17"/>
      <c r="BE451" s="17"/>
      <c r="BF451" s="17"/>
      <c r="BG451" s="17"/>
      <c r="BH451" s="15">
        <f t="shared" si="182"/>
        <v>0</v>
      </c>
      <c r="BI451" s="16"/>
      <c r="BJ451" s="17"/>
      <c r="BK451" s="17"/>
      <c r="BL451" s="17"/>
      <c r="BM451" s="17"/>
      <c r="BN451" s="15">
        <f t="shared" si="183"/>
        <v>0</v>
      </c>
    </row>
    <row r="452" spans="1:66" x14ac:dyDescent="0.2">
      <c r="A452" s="14"/>
      <c r="B452" s="14" t="s">
        <v>1069</v>
      </c>
      <c r="C452" s="67" t="s">
        <v>236</v>
      </c>
      <c r="D452" s="14" t="s">
        <v>230</v>
      </c>
      <c r="E452" s="14" t="s">
        <v>231</v>
      </c>
      <c r="F452" s="14" t="s">
        <v>152</v>
      </c>
      <c r="G452" s="98">
        <f t="shared" si="164"/>
        <v>0</v>
      </c>
      <c r="H452" s="98">
        <f t="shared" si="165"/>
        <v>0</v>
      </c>
      <c r="I452" s="98">
        <f t="shared" si="166"/>
        <v>0</v>
      </c>
      <c r="J452" s="98">
        <f t="shared" si="167"/>
        <v>0</v>
      </c>
      <c r="K452" s="98">
        <f t="shared" si="168"/>
        <v>0</v>
      </c>
      <c r="L452" s="15">
        <f t="shared" si="169"/>
        <v>0</v>
      </c>
      <c r="M452" s="99"/>
      <c r="N452" s="98"/>
      <c r="O452" s="98"/>
      <c r="P452" s="98"/>
      <c r="Q452" s="98"/>
      <c r="R452" s="15">
        <f t="shared" si="170"/>
        <v>0</v>
      </c>
      <c r="S452" s="16"/>
      <c r="T452" s="17">
        <v>544</v>
      </c>
      <c r="U452" s="17">
        <v>280</v>
      </c>
      <c r="V452" s="17">
        <v>280</v>
      </c>
      <c r="W452" s="17">
        <v>280</v>
      </c>
      <c r="X452" s="15">
        <f t="shared" si="171"/>
        <v>1384</v>
      </c>
      <c r="Y452" s="18">
        <f>S452*('Labour cost esc'!J$12-1)</f>
        <v>0</v>
      </c>
      <c r="Z452" s="19">
        <f>T452*('Labour cost esc'!K$12-1)</f>
        <v>4.1651283354476192</v>
      </c>
      <c r="AA452" s="19">
        <f>U452*('Labour cost esc'!L$12-1)</f>
        <v>2.8620627974641</v>
      </c>
      <c r="AB452" s="19">
        <f>V452*('Labour cost esc'!M$12-1)</f>
        <v>3.5821379634162565</v>
      </c>
      <c r="AC452" s="19">
        <f>W452*('Labour cost esc'!N$12-1)</f>
        <v>4.304046207440031</v>
      </c>
      <c r="AD452" s="15">
        <f t="shared" si="172"/>
        <v>14.913375303768007</v>
      </c>
      <c r="AE452" s="18">
        <f t="shared" si="173"/>
        <v>0</v>
      </c>
      <c r="AF452" s="19">
        <f t="shared" si="174"/>
        <v>548.16512833544766</v>
      </c>
      <c r="AG452" s="19">
        <f t="shared" si="175"/>
        <v>282.86206279746409</v>
      </c>
      <c r="AH452" s="19">
        <f t="shared" si="176"/>
        <v>283.58213796341624</v>
      </c>
      <c r="AI452" s="19">
        <f t="shared" si="177"/>
        <v>284.30404620744002</v>
      </c>
      <c r="AJ452" s="20">
        <f t="shared" si="178"/>
        <v>1398.9133753037681</v>
      </c>
      <c r="AK452" s="98">
        <f t="shared" si="184"/>
        <v>0</v>
      </c>
      <c r="AL452" s="98">
        <f t="shared" si="185"/>
        <v>0</v>
      </c>
      <c r="AM452" s="98">
        <f t="shared" si="186"/>
        <v>0</v>
      </c>
      <c r="AN452" s="98">
        <f t="shared" si="187"/>
        <v>0</v>
      </c>
      <c r="AO452" s="98">
        <f t="shared" si="188"/>
        <v>0</v>
      </c>
      <c r="AP452" s="15">
        <f t="shared" si="179"/>
        <v>0</v>
      </c>
      <c r="AQ452" s="99">
        <v>0</v>
      </c>
      <c r="AR452" s="98">
        <v>0</v>
      </c>
      <c r="AS452" s="98">
        <v>0</v>
      </c>
      <c r="AT452" s="98">
        <v>0</v>
      </c>
      <c r="AU452" s="98">
        <v>0</v>
      </c>
      <c r="AV452" s="15">
        <f t="shared" si="180"/>
        <v>0</v>
      </c>
      <c r="AW452" s="16"/>
      <c r="AX452" s="17"/>
      <c r="AY452" s="17"/>
      <c r="AZ452" s="17"/>
      <c r="BA452" s="17"/>
      <c r="BB452" s="15">
        <f t="shared" si="181"/>
        <v>0</v>
      </c>
      <c r="BC452" s="16"/>
      <c r="BD452" s="17"/>
      <c r="BE452" s="17"/>
      <c r="BF452" s="17"/>
      <c r="BG452" s="17"/>
      <c r="BH452" s="15">
        <f t="shared" si="182"/>
        <v>0</v>
      </c>
      <c r="BI452" s="16"/>
      <c r="BJ452" s="17"/>
      <c r="BK452" s="17"/>
      <c r="BL452" s="17"/>
      <c r="BM452" s="17"/>
      <c r="BN452" s="15">
        <f t="shared" si="183"/>
        <v>0</v>
      </c>
    </row>
    <row r="453" spans="1:66" x14ac:dyDescent="0.2">
      <c r="A453" s="14"/>
      <c r="B453" s="14" t="s">
        <v>1069</v>
      </c>
      <c r="C453" s="67" t="s">
        <v>232</v>
      </c>
      <c r="D453" s="14" t="s">
        <v>230</v>
      </c>
      <c r="E453" s="14" t="s">
        <v>231</v>
      </c>
      <c r="F453" s="14" t="s">
        <v>152</v>
      </c>
      <c r="G453" s="98">
        <f t="shared" ref="G453:G479" si="189">IFERROR(S453/M453,0)</f>
        <v>0</v>
      </c>
      <c r="H453" s="98">
        <f t="shared" ref="H453:H479" si="190">IFERROR(T453/N453,0)</f>
        <v>0</v>
      </c>
      <c r="I453" s="98">
        <f t="shared" ref="I453:I479" si="191">IFERROR(U453/O453,0)</f>
        <v>0</v>
      </c>
      <c r="J453" s="98">
        <f t="shared" ref="J453:J479" si="192">IFERROR(V453/P453,0)</f>
        <v>0</v>
      </c>
      <c r="K453" s="98">
        <f t="shared" ref="K453:K479" si="193">IFERROR(W453/Q453,0)</f>
        <v>0</v>
      </c>
      <c r="L453" s="15">
        <f t="shared" ref="L453:L479" si="194">IFERROR(X453/R453,0)</f>
        <v>0</v>
      </c>
      <c r="M453" s="99"/>
      <c r="N453" s="98"/>
      <c r="O453" s="98"/>
      <c r="P453" s="98"/>
      <c r="Q453" s="98"/>
      <c r="R453" s="15">
        <f t="shared" ref="R453:R479" si="195">SUM(M453:Q453)</f>
        <v>0</v>
      </c>
      <c r="S453" s="16"/>
      <c r="T453" s="17">
        <v>-200</v>
      </c>
      <c r="U453" s="17">
        <v>-200</v>
      </c>
      <c r="V453" s="17">
        <v>-200</v>
      </c>
      <c r="W453" s="17">
        <v>-200</v>
      </c>
      <c r="X453" s="15">
        <f t="shared" ref="X453:X479" si="196">SUM(S453:W453)</f>
        <v>-800</v>
      </c>
      <c r="Y453" s="18">
        <f>S453*('Labour cost esc'!J$12-1)</f>
        <v>0</v>
      </c>
      <c r="Z453" s="19">
        <f>T453*('Labour cost esc'!K$12-1)</f>
        <v>-1.53129718214986</v>
      </c>
      <c r="AA453" s="19">
        <f>U453*('Labour cost esc'!L$12-1)</f>
        <v>-2.0443305696172143</v>
      </c>
      <c r="AB453" s="19">
        <f>V453*('Labour cost esc'!M$12-1)</f>
        <v>-2.5586699738687546</v>
      </c>
      <c r="AC453" s="19">
        <f>W453*('Labour cost esc'!N$12-1)</f>
        <v>-3.0743187196000221</v>
      </c>
      <c r="AD453" s="15">
        <f t="shared" ref="AD453:AD479" si="197">SUM(Y453:AC453)</f>
        <v>-9.208616445235851</v>
      </c>
      <c r="AE453" s="18">
        <f t="shared" ref="AE453:AE479" si="198">S453+Y453</f>
        <v>0</v>
      </c>
      <c r="AF453" s="19">
        <f t="shared" ref="AF453:AF479" si="199">T453+Z453</f>
        <v>-201.53129718214987</v>
      </c>
      <c r="AG453" s="19">
        <f t="shared" ref="AG453:AG479" si="200">U453+AA453</f>
        <v>-202.04433056961722</v>
      </c>
      <c r="AH453" s="19">
        <f t="shared" ref="AH453:AH479" si="201">V453+AB453</f>
        <v>-202.55866997386875</v>
      </c>
      <c r="AI453" s="19">
        <f t="shared" ref="AI453:AI479" si="202">W453+AC453</f>
        <v>-203.07431871960003</v>
      </c>
      <c r="AJ453" s="20">
        <f t="shared" ref="AJ453:AJ479" si="203">SUM(AE453:AI453)</f>
        <v>-809.20861644523586</v>
      </c>
      <c r="AK453" s="98">
        <f t="shared" si="184"/>
        <v>0</v>
      </c>
      <c r="AL453" s="98">
        <f t="shared" si="185"/>
        <v>0</v>
      </c>
      <c r="AM453" s="98">
        <f t="shared" si="186"/>
        <v>0</v>
      </c>
      <c r="AN453" s="98">
        <f t="shared" si="187"/>
        <v>0</v>
      </c>
      <c r="AO453" s="98">
        <f t="shared" si="188"/>
        <v>0</v>
      </c>
      <c r="AP453" s="15">
        <f t="shared" ref="AP453:AP479" si="204">IFERROR(BB453/AV453,0)</f>
        <v>0</v>
      </c>
      <c r="AQ453" s="99">
        <v>0</v>
      </c>
      <c r="AR453" s="98">
        <v>0</v>
      </c>
      <c r="AS453" s="98">
        <v>0</v>
      </c>
      <c r="AT453" s="98">
        <v>0</v>
      </c>
      <c r="AU453" s="98">
        <v>0</v>
      </c>
      <c r="AV453" s="15">
        <f t="shared" ref="AV453:AV479" si="205">SUM(AQ453:AU453)</f>
        <v>0</v>
      </c>
      <c r="AW453" s="16"/>
      <c r="AX453" s="17"/>
      <c r="AY453" s="17"/>
      <c r="AZ453" s="17"/>
      <c r="BA453" s="17"/>
      <c r="BB453" s="15">
        <f t="shared" ref="BB453:BB479" si="206">SUM(AW453:BA453)</f>
        <v>0</v>
      </c>
      <c r="BC453" s="16"/>
      <c r="BD453" s="17"/>
      <c r="BE453" s="17"/>
      <c r="BF453" s="17"/>
      <c r="BG453" s="17"/>
      <c r="BH453" s="15">
        <f t="shared" ref="BH453:BH479" si="207">SUM(BC453:BG453)</f>
        <v>0</v>
      </c>
      <c r="BI453" s="16"/>
      <c r="BJ453" s="17"/>
      <c r="BK453" s="17"/>
      <c r="BL453" s="17"/>
      <c r="BM453" s="17"/>
      <c r="BN453" s="15">
        <f t="shared" ref="BN453:BN479" si="208">SUM(BI453:BM453)</f>
        <v>0</v>
      </c>
    </row>
    <row r="454" spans="1:66" x14ac:dyDescent="0.2">
      <c r="A454" s="14"/>
      <c r="B454" s="14" t="s">
        <v>1069</v>
      </c>
      <c r="C454" s="67" t="s">
        <v>237</v>
      </c>
      <c r="D454" s="14" t="s">
        <v>230</v>
      </c>
      <c r="E454" s="14" t="s">
        <v>231</v>
      </c>
      <c r="F454" s="14" t="s">
        <v>152</v>
      </c>
      <c r="G454" s="98">
        <f t="shared" si="189"/>
        <v>0</v>
      </c>
      <c r="H454" s="98">
        <f t="shared" si="190"/>
        <v>0</v>
      </c>
      <c r="I454" s="98">
        <f t="shared" si="191"/>
        <v>0</v>
      </c>
      <c r="J454" s="98">
        <f t="shared" si="192"/>
        <v>0</v>
      </c>
      <c r="K454" s="98">
        <f t="shared" si="193"/>
        <v>0</v>
      </c>
      <c r="L454" s="15">
        <f t="shared" si="194"/>
        <v>0</v>
      </c>
      <c r="M454" s="99"/>
      <c r="N454" s="98"/>
      <c r="O454" s="98"/>
      <c r="P454" s="98"/>
      <c r="Q454" s="98"/>
      <c r="R454" s="15">
        <f t="shared" si="195"/>
        <v>0</v>
      </c>
      <c r="S454" s="16">
        <v>118.1</v>
      </c>
      <c r="T454" s="17">
        <v>236.3</v>
      </c>
      <c r="U454" s="17">
        <v>354.4</v>
      </c>
      <c r="V454" s="17">
        <v>472.5</v>
      </c>
      <c r="W454" s="17">
        <v>590.6</v>
      </c>
      <c r="X454" s="15">
        <f t="shared" si="196"/>
        <v>1771.9</v>
      </c>
      <c r="Y454" s="18">
        <f>S454*('Labour cost esc'!J$12-1)</f>
        <v>0.60205401542339321</v>
      </c>
      <c r="Z454" s="19">
        <f>T454*('Labour cost esc'!K$12-1)</f>
        <v>1.8092276207100597</v>
      </c>
      <c r="AA454" s="19">
        <f>U454*('Labour cost esc'!L$12-1)</f>
        <v>3.6225537693617036</v>
      </c>
      <c r="AB454" s="19">
        <f>V454*('Labour cost esc'!M$12-1)</f>
        <v>6.0448578132649331</v>
      </c>
      <c r="AC454" s="19">
        <f>W454*('Labour cost esc'!N$12-1)</f>
        <v>9.0784631789788648</v>
      </c>
      <c r="AD454" s="15">
        <f t="shared" si="197"/>
        <v>21.157156397738955</v>
      </c>
      <c r="AE454" s="18">
        <f t="shared" si="198"/>
        <v>118.70205401542339</v>
      </c>
      <c r="AF454" s="19">
        <f t="shared" si="199"/>
        <v>238.10922762071007</v>
      </c>
      <c r="AG454" s="19">
        <f t="shared" si="200"/>
        <v>358.02255376936171</v>
      </c>
      <c r="AH454" s="19">
        <f t="shared" si="201"/>
        <v>478.54485781326491</v>
      </c>
      <c r="AI454" s="19">
        <f t="shared" si="202"/>
        <v>599.67846317897886</v>
      </c>
      <c r="AJ454" s="20">
        <f t="shared" si="203"/>
        <v>1793.0571563977387</v>
      </c>
      <c r="AK454" s="98">
        <f t="shared" ref="AK454:AK479" si="209">IFERROR(AW454/AQ454,0)</f>
        <v>0</v>
      </c>
      <c r="AL454" s="98">
        <f t="shared" ref="AL454:AL479" si="210">IFERROR(AX454/AR454,0)</f>
        <v>0</v>
      </c>
      <c r="AM454" s="98">
        <f t="shared" ref="AM454:AM479" si="211">IFERROR(AY454/AS454,0)</f>
        <v>0</v>
      </c>
      <c r="AN454" s="98">
        <f t="shared" ref="AN454:AN479" si="212">IFERROR(AZ454/AT454,0)</f>
        <v>0</v>
      </c>
      <c r="AO454" s="98">
        <f t="shared" ref="AO454:AO479" si="213">IFERROR(BA454/AU454,0)</f>
        <v>0</v>
      </c>
      <c r="AP454" s="15">
        <f t="shared" si="204"/>
        <v>0</v>
      </c>
      <c r="AQ454" s="99">
        <v>0</v>
      </c>
      <c r="AR454" s="98">
        <v>0</v>
      </c>
      <c r="AS454" s="98">
        <v>0</v>
      </c>
      <c r="AT454" s="98">
        <v>0</v>
      </c>
      <c r="AU454" s="98">
        <v>0</v>
      </c>
      <c r="AV454" s="15">
        <f t="shared" si="205"/>
        <v>0</v>
      </c>
      <c r="AW454" s="16"/>
      <c r="AX454" s="17"/>
      <c r="AY454" s="17"/>
      <c r="AZ454" s="17"/>
      <c r="BA454" s="17"/>
      <c r="BB454" s="15">
        <f t="shared" si="206"/>
        <v>0</v>
      </c>
      <c r="BC454" s="16"/>
      <c r="BD454" s="17"/>
      <c r="BE454" s="17"/>
      <c r="BF454" s="17"/>
      <c r="BG454" s="17"/>
      <c r="BH454" s="15">
        <f t="shared" si="207"/>
        <v>0</v>
      </c>
      <c r="BI454" s="16"/>
      <c r="BJ454" s="17"/>
      <c r="BK454" s="17"/>
      <c r="BL454" s="17"/>
      <c r="BM454" s="17"/>
      <c r="BN454" s="15">
        <f t="shared" si="208"/>
        <v>0</v>
      </c>
    </row>
    <row r="455" spans="1:66" x14ac:dyDescent="0.2">
      <c r="A455" s="14" t="s">
        <v>980</v>
      </c>
      <c r="B455" s="14" t="s">
        <v>1069</v>
      </c>
      <c r="C455" s="67" t="s">
        <v>238</v>
      </c>
      <c r="D455" s="14" t="s">
        <v>230</v>
      </c>
      <c r="E455" s="14" t="s">
        <v>231</v>
      </c>
      <c r="F455" s="14" t="s">
        <v>152</v>
      </c>
      <c r="G455" s="98">
        <f t="shared" si="189"/>
        <v>0</v>
      </c>
      <c r="H455" s="98">
        <f t="shared" si="190"/>
        <v>0</v>
      </c>
      <c r="I455" s="98">
        <f t="shared" si="191"/>
        <v>0</v>
      </c>
      <c r="J455" s="98">
        <f t="shared" si="192"/>
        <v>0</v>
      </c>
      <c r="K455" s="98">
        <f t="shared" si="193"/>
        <v>0</v>
      </c>
      <c r="L455" s="15">
        <f t="shared" si="194"/>
        <v>0</v>
      </c>
      <c r="M455" s="99"/>
      <c r="N455" s="98"/>
      <c r="O455" s="98"/>
      <c r="P455" s="98"/>
      <c r="Q455" s="98"/>
      <c r="R455" s="15">
        <f t="shared" si="195"/>
        <v>0</v>
      </c>
      <c r="S455" s="16">
        <v>111</v>
      </c>
      <c r="T455" s="17">
        <v>514</v>
      </c>
      <c r="U455" s="17">
        <v>514</v>
      </c>
      <c r="V455" s="17">
        <v>514</v>
      </c>
      <c r="W455" s="17">
        <v>514</v>
      </c>
      <c r="X455" s="15">
        <f t="shared" si="196"/>
        <v>2167</v>
      </c>
      <c r="Y455" s="18">
        <f>S455*('Labour cost esc'!J$12-1)</f>
        <v>0.56585940484332475</v>
      </c>
      <c r="Z455" s="19">
        <f>T455*('Labour cost esc'!K$12-1)</f>
        <v>3.9354337581251402</v>
      </c>
      <c r="AA455" s="19">
        <f>U455*('Labour cost esc'!L$12-1)</f>
        <v>5.2539295639162411</v>
      </c>
      <c r="AB455" s="19">
        <f>V455*('Labour cost esc'!M$12-1)</f>
        <v>6.5757818328426989</v>
      </c>
      <c r="AC455" s="19">
        <f>W455*('Labour cost esc'!N$12-1)</f>
        <v>7.9009991093720569</v>
      </c>
      <c r="AD455" s="15">
        <f t="shared" si="197"/>
        <v>24.232003669099463</v>
      </c>
      <c r="AE455" s="18">
        <f t="shared" si="198"/>
        <v>111.56585940484332</v>
      </c>
      <c r="AF455" s="19">
        <f t="shared" si="199"/>
        <v>517.9354337581251</v>
      </c>
      <c r="AG455" s="19">
        <f t="shared" si="200"/>
        <v>519.25392956391624</v>
      </c>
      <c r="AH455" s="19">
        <f t="shared" si="201"/>
        <v>520.57578183284272</v>
      </c>
      <c r="AI455" s="19">
        <f t="shared" si="202"/>
        <v>521.90099910937204</v>
      </c>
      <c r="AJ455" s="20">
        <f t="shared" si="203"/>
        <v>2191.2320036690994</v>
      </c>
      <c r="AK455" s="98">
        <f t="shared" si="209"/>
        <v>0</v>
      </c>
      <c r="AL455" s="98">
        <f t="shared" si="210"/>
        <v>0</v>
      </c>
      <c r="AM455" s="98">
        <f t="shared" si="211"/>
        <v>0</v>
      </c>
      <c r="AN455" s="98">
        <f t="shared" si="212"/>
        <v>0</v>
      </c>
      <c r="AO455" s="98">
        <f t="shared" si="213"/>
        <v>0</v>
      </c>
      <c r="AP455" s="15">
        <f t="shared" si="204"/>
        <v>0</v>
      </c>
      <c r="AQ455" s="99">
        <v>0</v>
      </c>
      <c r="AR455" s="98">
        <v>0</v>
      </c>
      <c r="AS455" s="98">
        <v>0</v>
      </c>
      <c r="AT455" s="98">
        <v>0</v>
      </c>
      <c r="AU455" s="98">
        <v>0</v>
      </c>
      <c r="AV455" s="15">
        <f t="shared" si="205"/>
        <v>0</v>
      </c>
      <c r="AW455" s="16"/>
      <c r="AX455" s="17"/>
      <c r="AY455" s="17"/>
      <c r="AZ455" s="17"/>
      <c r="BA455" s="17"/>
      <c r="BB455" s="15">
        <f t="shared" si="206"/>
        <v>0</v>
      </c>
      <c r="BC455" s="16"/>
      <c r="BD455" s="17"/>
      <c r="BE455" s="17"/>
      <c r="BF455" s="17"/>
      <c r="BG455" s="17"/>
      <c r="BH455" s="15">
        <f t="shared" si="207"/>
        <v>0</v>
      </c>
      <c r="BI455" s="16"/>
      <c r="BJ455" s="17"/>
      <c r="BK455" s="17"/>
      <c r="BL455" s="17"/>
      <c r="BM455" s="17"/>
      <c r="BN455" s="15">
        <f t="shared" si="208"/>
        <v>0</v>
      </c>
    </row>
    <row r="456" spans="1:66" x14ac:dyDescent="0.2">
      <c r="A456" s="14" t="s">
        <v>980</v>
      </c>
      <c r="B456" s="14" t="s">
        <v>1069</v>
      </c>
      <c r="C456" s="67" t="s">
        <v>239</v>
      </c>
      <c r="D456" s="14" t="s">
        <v>230</v>
      </c>
      <c r="E456" s="14" t="s">
        <v>231</v>
      </c>
      <c r="F456" s="14" t="s">
        <v>152</v>
      </c>
      <c r="G456" s="98">
        <f t="shared" si="189"/>
        <v>0</v>
      </c>
      <c r="H456" s="98">
        <f t="shared" si="190"/>
        <v>0</v>
      </c>
      <c r="I456" s="98">
        <f t="shared" si="191"/>
        <v>0</v>
      </c>
      <c r="J456" s="98">
        <f t="shared" si="192"/>
        <v>0</v>
      </c>
      <c r="K456" s="98">
        <f t="shared" si="193"/>
        <v>0</v>
      </c>
      <c r="L456" s="15">
        <f t="shared" si="194"/>
        <v>0</v>
      </c>
      <c r="M456" s="99"/>
      <c r="N456" s="98"/>
      <c r="O456" s="98"/>
      <c r="P456" s="98"/>
      <c r="Q456" s="98"/>
      <c r="R456" s="15">
        <f t="shared" si="195"/>
        <v>0</v>
      </c>
      <c r="S456" s="16">
        <v>22</v>
      </c>
      <c r="T456" s="17">
        <v>22</v>
      </c>
      <c r="U456" s="17">
        <v>22</v>
      </c>
      <c r="V456" s="17">
        <v>22</v>
      </c>
      <c r="W456" s="17">
        <v>22</v>
      </c>
      <c r="X456" s="15">
        <f t="shared" si="196"/>
        <v>110</v>
      </c>
      <c r="Y456" s="18">
        <f>S456*('Labour cost esc'!J$12-1)</f>
        <v>0.11215231447345175</v>
      </c>
      <c r="Z456" s="19">
        <f>T456*('Labour cost esc'!K$12-1)</f>
        <v>0.1684426900364846</v>
      </c>
      <c r="AA456" s="19">
        <f>U456*('Labour cost esc'!L$12-1)</f>
        <v>0.22487636265789357</v>
      </c>
      <c r="AB456" s="19">
        <f>V456*('Labour cost esc'!M$12-1)</f>
        <v>0.28145369712556301</v>
      </c>
      <c r="AC456" s="19">
        <f>W456*('Labour cost esc'!N$12-1)</f>
        <v>0.33817505915600243</v>
      </c>
      <c r="AD456" s="15">
        <f t="shared" si="197"/>
        <v>1.1251001234493954</v>
      </c>
      <c r="AE456" s="18">
        <f t="shared" si="198"/>
        <v>22.112152314473452</v>
      </c>
      <c r="AF456" s="19">
        <f t="shared" si="199"/>
        <v>22.168442690036485</v>
      </c>
      <c r="AG456" s="19">
        <f t="shared" si="200"/>
        <v>22.224876362657895</v>
      </c>
      <c r="AH456" s="19">
        <f t="shared" si="201"/>
        <v>22.281453697125563</v>
      </c>
      <c r="AI456" s="19">
        <f t="shared" si="202"/>
        <v>22.338175059156001</v>
      </c>
      <c r="AJ456" s="20">
        <f t="shared" si="203"/>
        <v>111.1251001234494</v>
      </c>
      <c r="AK456" s="98">
        <f t="shared" si="209"/>
        <v>0</v>
      </c>
      <c r="AL456" s="98">
        <f t="shared" si="210"/>
        <v>0</v>
      </c>
      <c r="AM456" s="98">
        <f t="shared" si="211"/>
        <v>0</v>
      </c>
      <c r="AN456" s="98">
        <f t="shared" si="212"/>
        <v>0</v>
      </c>
      <c r="AO456" s="98">
        <f t="shared" si="213"/>
        <v>0</v>
      </c>
      <c r="AP456" s="15">
        <f t="shared" si="204"/>
        <v>0</v>
      </c>
      <c r="AQ456" s="99">
        <v>0</v>
      </c>
      <c r="AR456" s="98">
        <v>0</v>
      </c>
      <c r="AS456" s="98">
        <v>0</v>
      </c>
      <c r="AT456" s="98">
        <v>0</v>
      </c>
      <c r="AU456" s="98">
        <v>0</v>
      </c>
      <c r="AV456" s="15">
        <f t="shared" si="205"/>
        <v>0</v>
      </c>
      <c r="AW456" s="16"/>
      <c r="AX456" s="17"/>
      <c r="AY456" s="17"/>
      <c r="AZ456" s="17"/>
      <c r="BA456" s="17"/>
      <c r="BB456" s="15">
        <f t="shared" si="206"/>
        <v>0</v>
      </c>
      <c r="BC456" s="16"/>
      <c r="BD456" s="17"/>
      <c r="BE456" s="17"/>
      <c r="BF456" s="17"/>
      <c r="BG456" s="17"/>
      <c r="BH456" s="15">
        <f t="shared" si="207"/>
        <v>0</v>
      </c>
      <c r="BI456" s="16"/>
      <c r="BJ456" s="17"/>
      <c r="BK456" s="17"/>
      <c r="BL456" s="17"/>
      <c r="BM456" s="17"/>
      <c r="BN456" s="15">
        <f t="shared" si="208"/>
        <v>0</v>
      </c>
    </row>
    <row r="457" spans="1:66" x14ac:dyDescent="0.2">
      <c r="A457" s="14" t="s">
        <v>852</v>
      </c>
      <c r="B457" s="14" t="s">
        <v>1069</v>
      </c>
      <c r="C457" s="67" t="s">
        <v>181</v>
      </c>
      <c r="D457" s="14" t="s">
        <v>230</v>
      </c>
      <c r="E457" s="14" t="s">
        <v>231</v>
      </c>
      <c r="F457" s="14" t="s">
        <v>152</v>
      </c>
      <c r="G457" s="98">
        <f t="shared" si="189"/>
        <v>0</v>
      </c>
      <c r="H457" s="98">
        <f t="shared" si="190"/>
        <v>0</v>
      </c>
      <c r="I457" s="98">
        <f t="shared" si="191"/>
        <v>0</v>
      </c>
      <c r="J457" s="98">
        <f t="shared" si="192"/>
        <v>0</v>
      </c>
      <c r="K457" s="98">
        <f t="shared" si="193"/>
        <v>0</v>
      </c>
      <c r="L457" s="15">
        <f t="shared" si="194"/>
        <v>0</v>
      </c>
      <c r="M457" s="99"/>
      <c r="N457" s="98"/>
      <c r="O457" s="98"/>
      <c r="P457" s="98"/>
      <c r="Q457" s="98"/>
      <c r="R457" s="15">
        <f t="shared" si="195"/>
        <v>0</v>
      </c>
      <c r="S457" s="16">
        <v>349</v>
      </c>
      <c r="T457" s="17">
        <v>349</v>
      </c>
      <c r="U457" s="17">
        <v>349</v>
      </c>
      <c r="V457" s="17">
        <v>349</v>
      </c>
      <c r="W457" s="17">
        <v>349</v>
      </c>
      <c r="X457" s="15">
        <f t="shared" si="196"/>
        <v>1745</v>
      </c>
      <c r="Y457" s="18">
        <f>S457*('Labour cost esc'!J$12-1)</f>
        <v>1.7791435341470301</v>
      </c>
      <c r="Z457" s="19">
        <f>T457*('Labour cost esc'!K$12-1)</f>
        <v>2.6721135828515057</v>
      </c>
      <c r="AA457" s="19">
        <f>U457*('Labour cost esc'!L$12-1)</f>
        <v>3.5673568439820391</v>
      </c>
      <c r="AB457" s="19">
        <f>V457*('Labour cost esc'!M$12-1)</f>
        <v>4.4648791044009766</v>
      </c>
      <c r="AC457" s="19">
        <f>W457*('Labour cost esc'!N$12-1)</f>
        <v>5.3646861657020386</v>
      </c>
      <c r="AD457" s="15">
        <f t="shared" si="197"/>
        <v>17.848179231083588</v>
      </c>
      <c r="AE457" s="18">
        <f t="shared" si="198"/>
        <v>350.77914353414701</v>
      </c>
      <c r="AF457" s="19">
        <f t="shared" si="199"/>
        <v>351.67211358285152</v>
      </c>
      <c r="AG457" s="19">
        <f t="shared" si="200"/>
        <v>352.56735684398205</v>
      </c>
      <c r="AH457" s="19">
        <f t="shared" si="201"/>
        <v>353.46487910440095</v>
      </c>
      <c r="AI457" s="19">
        <f t="shared" si="202"/>
        <v>354.36468616570204</v>
      </c>
      <c r="AJ457" s="20">
        <f t="shared" si="203"/>
        <v>1762.8481792310836</v>
      </c>
      <c r="AK457" s="98">
        <f t="shared" si="209"/>
        <v>0</v>
      </c>
      <c r="AL457" s="98">
        <f t="shared" si="210"/>
        <v>0</v>
      </c>
      <c r="AM457" s="98">
        <f t="shared" si="211"/>
        <v>0</v>
      </c>
      <c r="AN457" s="98">
        <f t="shared" si="212"/>
        <v>0</v>
      </c>
      <c r="AO457" s="98">
        <f t="shared" si="213"/>
        <v>0</v>
      </c>
      <c r="AP457" s="15">
        <f t="shared" si="204"/>
        <v>0</v>
      </c>
      <c r="AQ457" s="99">
        <v>0</v>
      </c>
      <c r="AR457" s="98">
        <v>0</v>
      </c>
      <c r="AS457" s="98">
        <v>0</v>
      </c>
      <c r="AT457" s="98">
        <v>0</v>
      </c>
      <c r="AU457" s="98">
        <v>0</v>
      </c>
      <c r="AV457" s="15">
        <f t="shared" si="205"/>
        <v>0</v>
      </c>
      <c r="AW457" s="16"/>
      <c r="AX457" s="17"/>
      <c r="AY457" s="17"/>
      <c r="AZ457" s="17"/>
      <c r="BA457" s="17">
        <v>170</v>
      </c>
      <c r="BB457" s="15">
        <f t="shared" si="206"/>
        <v>170</v>
      </c>
      <c r="BC457" s="16"/>
      <c r="BD457" s="17"/>
      <c r="BE457" s="17"/>
      <c r="BF457" s="17"/>
      <c r="BG457" s="17"/>
      <c r="BH457" s="15">
        <f t="shared" si="207"/>
        <v>0</v>
      </c>
      <c r="BI457" s="16"/>
      <c r="BJ457" s="17"/>
      <c r="BK457" s="17"/>
      <c r="BL457" s="17"/>
      <c r="BM457" s="17"/>
      <c r="BN457" s="15">
        <f t="shared" si="208"/>
        <v>0</v>
      </c>
    </row>
    <row r="458" spans="1:66" x14ac:dyDescent="0.2">
      <c r="A458" s="14"/>
      <c r="B458" s="14" t="s">
        <v>1069</v>
      </c>
      <c r="C458" s="67" t="s">
        <v>1139</v>
      </c>
      <c r="D458" s="14" t="s">
        <v>230</v>
      </c>
      <c r="E458" s="14" t="s">
        <v>231</v>
      </c>
      <c r="F458" s="14" t="s">
        <v>152</v>
      </c>
      <c r="G458" s="98">
        <f t="shared" ref="G458" si="214">IFERROR(S458/M458,0)</f>
        <v>0</v>
      </c>
      <c r="H458" s="98">
        <f t="shared" ref="H458" si="215">IFERROR(T458/N458,0)</f>
        <v>0</v>
      </c>
      <c r="I458" s="98">
        <f t="shared" ref="I458" si="216">IFERROR(U458/O458,0)</f>
        <v>0</v>
      </c>
      <c r="J458" s="98">
        <f t="shared" ref="J458" si="217">IFERROR(V458/P458,0)</f>
        <v>0</v>
      </c>
      <c r="K458" s="98">
        <f t="shared" ref="K458" si="218">IFERROR(W458/Q458,0)</f>
        <v>0</v>
      </c>
      <c r="L458" s="15">
        <f t="shared" si="194"/>
        <v>0</v>
      </c>
      <c r="M458" s="99"/>
      <c r="N458" s="98"/>
      <c r="O458" s="98"/>
      <c r="P458" s="98"/>
      <c r="Q458" s="98"/>
      <c r="R458" s="15">
        <f t="shared" si="195"/>
        <v>0</v>
      </c>
      <c r="S458" s="97">
        <v>-600</v>
      </c>
      <c r="T458" s="17">
        <v>-600</v>
      </c>
      <c r="U458" s="17">
        <v>-600</v>
      </c>
      <c r="V458" s="17">
        <v>-600</v>
      </c>
      <c r="W458" s="17">
        <v>-600</v>
      </c>
      <c r="X458" s="15">
        <f t="shared" si="196"/>
        <v>-3000</v>
      </c>
      <c r="Y458" s="18">
        <f>S458*('Labour cost esc'!J$12-1)</f>
        <v>-3.0586994856395933</v>
      </c>
      <c r="Z458" s="19">
        <f>T458*('Labour cost esc'!K$12-1)</f>
        <v>-4.59389154644958</v>
      </c>
      <c r="AA458" s="19">
        <f>U458*('Labour cost esc'!L$12-1)</f>
        <v>-6.1329917088516428</v>
      </c>
      <c r="AB458" s="19">
        <f>V458*('Labour cost esc'!M$12-1)</f>
        <v>-7.6760099216062638</v>
      </c>
      <c r="AC458" s="19">
        <f>W458*('Labour cost esc'!N$12-1)</f>
        <v>-9.2229561588000664</v>
      </c>
      <c r="AD458" s="15">
        <f t="shared" si="197"/>
        <v>-30.684548821347146</v>
      </c>
      <c r="AE458" s="18">
        <f t="shared" ref="AE458" si="219">S458+Y458</f>
        <v>-603.05869948563964</v>
      </c>
      <c r="AF458" s="19">
        <f t="shared" ref="AF458" si="220">T458+Z458</f>
        <v>-604.59389154644953</v>
      </c>
      <c r="AG458" s="19">
        <f t="shared" ref="AG458" si="221">U458+AA458</f>
        <v>-606.13299170885159</v>
      </c>
      <c r="AH458" s="19">
        <f t="shared" ref="AH458" si="222">V458+AB458</f>
        <v>-607.67600992160624</v>
      </c>
      <c r="AI458" s="19">
        <f t="shared" ref="AI458" si="223">W458+AC458</f>
        <v>-609.22295615880012</v>
      </c>
      <c r="AJ458" s="20">
        <f t="shared" si="203"/>
        <v>-3030.6845488213471</v>
      </c>
      <c r="AK458" s="98">
        <f t="shared" si="209"/>
        <v>0</v>
      </c>
      <c r="AL458" s="98">
        <f t="shared" si="210"/>
        <v>0</v>
      </c>
      <c r="AM458" s="98">
        <f t="shared" si="211"/>
        <v>0</v>
      </c>
      <c r="AN458" s="98">
        <f t="shared" si="212"/>
        <v>0</v>
      </c>
      <c r="AO458" s="98">
        <f t="shared" si="213"/>
        <v>0</v>
      </c>
      <c r="AP458" s="15">
        <f t="shared" ref="AP458" si="224">IFERROR(BB458/AV458,0)</f>
        <v>0</v>
      </c>
      <c r="AQ458" s="99">
        <v>0</v>
      </c>
      <c r="AR458" s="98">
        <v>0</v>
      </c>
      <c r="AS458" s="98">
        <v>0</v>
      </c>
      <c r="AT458" s="98">
        <v>0</v>
      </c>
      <c r="AU458" s="98">
        <v>0</v>
      </c>
      <c r="AV458" s="15">
        <f t="shared" si="205"/>
        <v>0</v>
      </c>
      <c r="AW458" s="16"/>
      <c r="AX458" s="17"/>
      <c r="AY458" s="17"/>
      <c r="AZ458" s="17"/>
      <c r="BA458" s="17"/>
      <c r="BB458" s="15">
        <f t="shared" si="206"/>
        <v>0</v>
      </c>
      <c r="BC458" s="16"/>
      <c r="BD458" s="17"/>
      <c r="BE458" s="17"/>
      <c r="BF458" s="17"/>
      <c r="BG458" s="17"/>
      <c r="BH458" s="15">
        <f>SUM(BC458:BG458)</f>
        <v>0</v>
      </c>
      <c r="BI458" s="16"/>
      <c r="BJ458" s="17"/>
      <c r="BK458" s="17"/>
      <c r="BL458" s="17"/>
      <c r="BM458" s="17"/>
      <c r="BN458" s="15">
        <f t="shared" si="208"/>
        <v>0</v>
      </c>
    </row>
    <row r="459" spans="1:66" x14ac:dyDescent="0.2">
      <c r="A459" s="14" t="s">
        <v>981</v>
      </c>
      <c r="B459" s="14" t="s">
        <v>1068</v>
      </c>
      <c r="C459" s="67" t="s">
        <v>240</v>
      </c>
      <c r="D459" s="14" t="s">
        <v>241</v>
      </c>
      <c r="E459" s="14" t="s">
        <v>36</v>
      </c>
      <c r="F459" s="14" t="s">
        <v>40</v>
      </c>
      <c r="G459" s="98">
        <f t="shared" si="189"/>
        <v>451</v>
      </c>
      <c r="H459" s="98">
        <f t="shared" si="190"/>
        <v>451</v>
      </c>
      <c r="I459" s="98">
        <f t="shared" si="191"/>
        <v>451</v>
      </c>
      <c r="J459" s="98">
        <f t="shared" si="192"/>
        <v>451</v>
      </c>
      <c r="K459" s="98">
        <f t="shared" si="193"/>
        <v>451</v>
      </c>
      <c r="L459" s="15">
        <f t="shared" si="194"/>
        <v>451</v>
      </c>
      <c r="M459" s="99">
        <v>1</v>
      </c>
      <c r="N459" s="98">
        <v>1</v>
      </c>
      <c r="O459" s="98">
        <v>1</v>
      </c>
      <c r="P459" s="98">
        <v>1</v>
      </c>
      <c r="Q459" s="98">
        <v>1</v>
      </c>
      <c r="R459" s="15">
        <f t="shared" si="195"/>
        <v>5</v>
      </c>
      <c r="S459" s="17">
        <v>451</v>
      </c>
      <c r="T459" s="17">
        <v>451</v>
      </c>
      <c r="U459" s="17">
        <v>451</v>
      </c>
      <c r="V459" s="17">
        <v>451</v>
      </c>
      <c r="W459" s="17">
        <v>451</v>
      </c>
      <c r="X459" s="15">
        <f t="shared" si="196"/>
        <v>2255</v>
      </c>
      <c r="Y459" s="18">
        <f>S459*('Labour cost esc'!J$12-1)</f>
        <v>2.2991224467057609</v>
      </c>
      <c r="Z459" s="19">
        <f>T459*('Labour cost esc'!K$12-1)</f>
        <v>3.4530751457479343</v>
      </c>
      <c r="AA459" s="19">
        <f>U459*('Labour cost esc'!L$12-1)</f>
        <v>4.6099654344868179</v>
      </c>
      <c r="AB459" s="19">
        <f>V459*('Labour cost esc'!M$12-1)</f>
        <v>5.7698007910740419</v>
      </c>
      <c r="AC459" s="19">
        <f>W459*('Labour cost esc'!N$12-1)</f>
        <v>6.9325887126980499</v>
      </c>
      <c r="AD459" s="15">
        <f t="shared" si="197"/>
        <v>23.064552530712604</v>
      </c>
      <c r="AE459" s="18">
        <f t="shared" si="198"/>
        <v>453.29912244670578</v>
      </c>
      <c r="AF459" s="19">
        <f t="shared" si="199"/>
        <v>454.45307514574796</v>
      </c>
      <c r="AG459" s="19">
        <f t="shared" si="200"/>
        <v>455.60996543448681</v>
      </c>
      <c r="AH459" s="19">
        <f t="shared" si="201"/>
        <v>456.76980079107403</v>
      </c>
      <c r="AI459" s="19">
        <f t="shared" si="202"/>
        <v>457.93258871269808</v>
      </c>
      <c r="AJ459" s="20">
        <f t="shared" si="203"/>
        <v>2278.0645525307127</v>
      </c>
      <c r="AK459" s="98">
        <f t="shared" si="209"/>
        <v>0</v>
      </c>
      <c r="AL459" s="98">
        <f t="shared" si="210"/>
        <v>0</v>
      </c>
      <c r="AM459" s="98">
        <f t="shared" si="211"/>
        <v>0</v>
      </c>
      <c r="AN459" s="98">
        <f t="shared" si="212"/>
        <v>0</v>
      </c>
      <c r="AO459" s="98">
        <f t="shared" si="213"/>
        <v>0</v>
      </c>
      <c r="AP459" s="15">
        <f t="shared" si="204"/>
        <v>0</v>
      </c>
      <c r="AQ459" s="99">
        <v>0</v>
      </c>
      <c r="AR459" s="98">
        <v>0</v>
      </c>
      <c r="AS459" s="98">
        <v>0</v>
      </c>
      <c r="AT459" s="98">
        <v>0</v>
      </c>
      <c r="AU459" s="98">
        <v>0</v>
      </c>
      <c r="AV459" s="15">
        <f t="shared" si="205"/>
        <v>0</v>
      </c>
      <c r="AW459" s="16">
        <v>354.40387193648803</v>
      </c>
      <c r="AX459" s="17">
        <v>3.0746113761467888</v>
      </c>
      <c r="AY459" s="17">
        <v>729.33764040000017</v>
      </c>
      <c r="AZ459" s="17">
        <v>675.52918999999963</v>
      </c>
      <c r="BA459" s="17">
        <v>0</v>
      </c>
      <c r="BB459" s="15">
        <f t="shared" si="206"/>
        <v>1762.3453137126348</v>
      </c>
      <c r="BC459" s="16">
        <v>0</v>
      </c>
      <c r="BD459" s="17">
        <v>0</v>
      </c>
      <c r="BE459" s="17">
        <v>0</v>
      </c>
      <c r="BF459" s="17">
        <v>0</v>
      </c>
      <c r="BG459" s="17">
        <v>0</v>
      </c>
      <c r="BH459" s="15">
        <f t="shared" si="207"/>
        <v>0</v>
      </c>
      <c r="BI459" s="16">
        <v>11.239942524218185</v>
      </c>
      <c r="BJ459" s="17">
        <v>1503.97605896339</v>
      </c>
      <c r="BK459" s="17">
        <v>-100.59699364911482</v>
      </c>
      <c r="BL459" s="17">
        <v>0</v>
      </c>
      <c r="BM459" s="17">
        <v>0</v>
      </c>
      <c r="BN459" s="15">
        <f t="shared" si="208"/>
        <v>1414.6190078384932</v>
      </c>
    </row>
    <row r="460" spans="1:66" x14ac:dyDescent="0.2">
      <c r="A460" s="14" t="s">
        <v>982</v>
      </c>
      <c r="B460" s="14" t="s">
        <v>1068</v>
      </c>
      <c r="C460" s="67" t="s">
        <v>242</v>
      </c>
      <c r="D460" s="14" t="s">
        <v>241</v>
      </c>
      <c r="E460" s="14" t="s">
        <v>36</v>
      </c>
      <c r="F460" s="14" t="s">
        <v>40</v>
      </c>
      <c r="G460" s="98">
        <f t="shared" si="189"/>
        <v>184.79999999999998</v>
      </c>
      <c r="H460" s="98">
        <f t="shared" si="190"/>
        <v>184.79999999999998</v>
      </c>
      <c r="I460" s="98">
        <f t="shared" si="191"/>
        <v>184.79999999999998</v>
      </c>
      <c r="J460" s="98">
        <f t="shared" si="192"/>
        <v>184.79999999999998</v>
      </c>
      <c r="K460" s="98">
        <f t="shared" si="193"/>
        <v>184.79999999999998</v>
      </c>
      <c r="L460" s="15">
        <f t="shared" si="194"/>
        <v>184.79999999999998</v>
      </c>
      <c r="M460" s="99">
        <v>1</v>
      </c>
      <c r="N460" s="98">
        <v>1</v>
      </c>
      <c r="O460" s="98">
        <v>1</v>
      </c>
      <c r="P460" s="98">
        <v>1</v>
      </c>
      <c r="Q460" s="98">
        <v>1</v>
      </c>
      <c r="R460" s="15">
        <f t="shared" si="195"/>
        <v>5</v>
      </c>
      <c r="S460" s="17">
        <v>184.79999999999998</v>
      </c>
      <c r="T460" s="17">
        <v>184.79999999999998</v>
      </c>
      <c r="U460" s="17">
        <v>184.79999999999998</v>
      </c>
      <c r="V460" s="17">
        <v>184.79999999999998</v>
      </c>
      <c r="W460" s="17">
        <v>184.79999999999998</v>
      </c>
      <c r="X460" s="15">
        <f t="shared" si="196"/>
        <v>923.99999999999989</v>
      </c>
      <c r="Y460" s="18">
        <f>S460*('Labour cost esc'!J$12-1)</f>
        <v>0.94207944157699464</v>
      </c>
      <c r="Z460" s="19">
        <f>T460*('Labour cost esc'!K$12-1)</f>
        <v>1.4149185963064705</v>
      </c>
      <c r="AA460" s="19">
        <f>U460*('Labour cost esc'!L$12-1)</f>
        <v>1.8889614463263058</v>
      </c>
      <c r="AB460" s="19">
        <f>V460*('Labour cost esc'!M$12-1)</f>
        <v>2.3642110558547289</v>
      </c>
      <c r="AC460" s="19">
        <f>W460*('Labour cost esc'!N$12-1)</f>
        <v>2.8406704969104202</v>
      </c>
      <c r="AD460" s="15">
        <f t="shared" si="197"/>
        <v>9.4508410369749196</v>
      </c>
      <c r="AE460" s="18">
        <f t="shared" si="198"/>
        <v>185.74207944157698</v>
      </c>
      <c r="AF460" s="19">
        <f t="shared" si="199"/>
        <v>186.21491859630646</v>
      </c>
      <c r="AG460" s="19">
        <f t="shared" si="200"/>
        <v>186.68896144632629</v>
      </c>
      <c r="AH460" s="19">
        <f t="shared" si="201"/>
        <v>187.16421105585471</v>
      </c>
      <c r="AI460" s="19">
        <f t="shared" si="202"/>
        <v>187.64067049691042</v>
      </c>
      <c r="AJ460" s="20">
        <f t="shared" si="203"/>
        <v>933.45084103697479</v>
      </c>
      <c r="AK460" s="98">
        <f t="shared" si="209"/>
        <v>0</v>
      </c>
      <c r="AL460" s="98">
        <f t="shared" si="210"/>
        <v>0</v>
      </c>
      <c r="AM460" s="98">
        <f t="shared" si="211"/>
        <v>0</v>
      </c>
      <c r="AN460" s="98">
        <f t="shared" si="212"/>
        <v>0</v>
      </c>
      <c r="AO460" s="98">
        <f t="shared" si="213"/>
        <v>0</v>
      </c>
      <c r="AP460" s="15">
        <f t="shared" si="204"/>
        <v>0</v>
      </c>
      <c r="AQ460" s="99">
        <v>0</v>
      </c>
      <c r="AR460" s="98">
        <v>0</v>
      </c>
      <c r="AS460" s="98">
        <v>0</v>
      </c>
      <c r="AT460" s="98">
        <v>0</v>
      </c>
      <c r="AU460" s="98">
        <v>0</v>
      </c>
      <c r="AV460" s="15">
        <f t="shared" si="205"/>
        <v>0</v>
      </c>
      <c r="AW460" s="16">
        <v>0</v>
      </c>
      <c r="AX460" s="17">
        <v>0</v>
      </c>
      <c r="AY460" s="17">
        <v>0</v>
      </c>
      <c r="AZ460" s="17">
        <v>0</v>
      </c>
      <c r="BA460" s="17">
        <v>0</v>
      </c>
      <c r="BB460" s="15">
        <f t="shared" si="206"/>
        <v>0</v>
      </c>
      <c r="BC460" s="16">
        <v>0</v>
      </c>
      <c r="BD460" s="17">
        <v>0</v>
      </c>
      <c r="BE460" s="17">
        <v>0</v>
      </c>
      <c r="BF460" s="17">
        <v>0</v>
      </c>
      <c r="BG460" s="17">
        <v>0</v>
      </c>
      <c r="BH460" s="15">
        <f t="shared" si="207"/>
        <v>0</v>
      </c>
      <c r="BI460" s="16">
        <v>0</v>
      </c>
      <c r="BJ460" s="17">
        <v>0</v>
      </c>
      <c r="BK460" s="17">
        <v>0</v>
      </c>
      <c r="BL460" s="17">
        <v>0</v>
      </c>
      <c r="BM460" s="17">
        <v>0</v>
      </c>
      <c r="BN460" s="15">
        <f t="shared" si="208"/>
        <v>0</v>
      </c>
    </row>
    <row r="461" spans="1:66" x14ac:dyDescent="0.2">
      <c r="A461" s="14" t="s">
        <v>983</v>
      </c>
      <c r="B461" s="14" t="s">
        <v>1068</v>
      </c>
      <c r="C461" s="67" t="s">
        <v>243</v>
      </c>
      <c r="D461" s="14" t="s">
        <v>241</v>
      </c>
      <c r="E461" s="14" t="s">
        <v>118</v>
      </c>
      <c r="F461" s="14" t="s">
        <v>40</v>
      </c>
      <c r="G461" s="98">
        <f t="shared" si="189"/>
        <v>0</v>
      </c>
      <c r="H461" s="98">
        <f t="shared" si="190"/>
        <v>275</v>
      </c>
      <c r="I461" s="98">
        <f t="shared" si="191"/>
        <v>0</v>
      </c>
      <c r="J461" s="98">
        <f t="shared" si="192"/>
        <v>0</v>
      </c>
      <c r="K461" s="98">
        <f t="shared" si="193"/>
        <v>0</v>
      </c>
      <c r="L461" s="15">
        <f t="shared" si="194"/>
        <v>275</v>
      </c>
      <c r="M461" s="99">
        <v>0</v>
      </c>
      <c r="N461" s="98">
        <v>1</v>
      </c>
      <c r="O461" s="98">
        <v>0</v>
      </c>
      <c r="P461" s="98">
        <v>0</v>
      </c>
      <c r="Q461" s="98">
        <v>0</v>
      </c>
      <c r="R461" s="15">
        <f t="shared" si="195"/>
        <v>1</v>
      </c>
      <c r="S461" s="16"/>
      <c r="T461" s="17">
        <v>275</v>
      </c>
      <c r="U461" s="17"/>
      <c r="V461" s="17"/>
      <c r="W461" s="17"/>
      <c r="X461" s="15">
        <f t="shared" si="196"/>
        <v>275</v>
      </c>
      <c r="Y461" s="18">
        <f>S461*('Labour cost esc'!J$12-1)</f>
        <v>0</v>
      </c>
      <c r="Z461" s="19">
        <f>T461*('Labour cost esc'!K$12-1)</f>
        <v>2.1055336254560575</v>
      </c>
      <c r="AA461" s="19">
        <f>U461*('Labour cost esc'!L$12-1)</f>
        <v>0</v>
      </c>
      <c r="AB461" s="19">
        <f>V461*('Labour cost esc'!M$12-1)</f>
        <v>0</v>
      </c>
      <c r="AC461" s="19">
        <f>W461*('Labour cost esc'!N$12-1)</f>
        <v>0</v>
      </c>
      <c r="AD461" s="15">
        <f t="shared" si="197"/>
        <v>2.1055336254560575</v>
      </c>
      <c r="AE461" s="18">
        <f t="shared" si="198"/>
        <v>0</v>
      </c>
      <c r="AF461" s="19">
        <f t="shared" si="199"/>
        <v>277.10553362545608</v>
      </c>
      <c r="AG461" s="19">
        <f t="shared" si="200"/>
        <v>0</v>
      </c>
      <c r="AH461" s="19">
        <f t="shared" si="201"/>
        <v>0</v>
      </c>
      <c r="AI461" s="19">
        <f t="shared" si="202"/>
        <v>0</v>
      </c>
      <c r="AJ461" s="20">
        <f t="shared" si="203"/>
        <v>277.10553362545608</v>
      </c>
      <c r="AK461" s="98">
        <f t="shared" si="209"/>
        <v>0</v>
      </c>
      <c r="AL461" s="98">
        <f t="shared" si="210"/>
        <v>0</v>
      </c>
      <c r="AM461" s="98">
        <f t="shared" si="211"/>
        <v>0</v>
      </c>
      <c r="AN461" s="98">
        <f t="shared" si="212"/>
        <v>0</v>
      </c>
      <c r="AO461" s="98">
        <f t="shared" si="213"/>
        <v>0</v>
      </c>
      <c r="AP461" s="15">
        <f t="shared" si="204"/>
        <v>0</v>
      </c>
      <c r="AQ461" s="99">
        <v>0</v>
      </c>
      <c r="AR461" s="98">
        <v>0</v>
      </c>
      <c r="AS461" s="98">
        <v>0</v>
      </c>
      <c r="AT461" s="98">
        <v>0</v>
      </c>
      <c r="AU461" s="98">
        <v>0</v>
      </c>
      <c r="AV461" s="15">
        <f t="shared" si="205"/>
        <v>0</v>
      </c>
      <c r="AW461" s="16"/>
      <c r="AX461" s="17"/>
      <c r="AY461" s="17"/>
      <c r="AZ461" s="17"/>
      <c r="BA461" s="17"/>
      <c r="BB461" s="15">
        <f t="shared" si="206"/>
        <v>0</v>
      </c>
      <c r="BC461" s="16"/>
      <c r="BD461" s="17"/>
      <c r="BE461" s="17"/>
      <c r="BF461" s="17"/>
      <c r="BG461" s="17"/>
      <c r="BH461" s="15">
        <f t="shared" si="207"/>
        <v>0</v>
      </c>
      <c r="BI461" s="16"/>
      <c r="BJ461" s="17"/>
      <c r="BK461" s="17"/>
      <c r="BL461" s="17"/>
      <c r="BM461" s="17"/>
      <c r="BN461" s="15">
        <f t="shared" si="208"/>
        <v>0</v>
      </c>
    </row>
    <row r="462" spans="1:66" x14ac:dyDescent="0.2">
      <c r="A462" s="14" t="s">
        <v>984</v>
      </c>
      <c r="B462" s="14" t="s">
        <v>1068</v>
      </c>
      <c r="C462" s="67" t="s">
        <v>244</v>
      </c>
      <c r="D462" s="14" t="s">
        <v>241</v>
      </c>
      <c r="E462" s="14" t="s">
        <v>36</v>
      </c>
      <c r="F462" s="14" t="s">
        <v>32</v>
      </c>
      <c r="G462" s="98">
        <f t="shared" si="189"/>
        <v>54.3</v>
      </c>
      <c r="H462" s="98">
        <f t="shared" si="190"/>
        <v>54.6</v>
      </c>
      <c r="I462" s="98">
        <f t="shared" si="191"/>
        <v>36.6</v>
      </c>
      <c r="J462" s="98">
        <f t="shared" si="192"/>
        <v>36.6</v>
      </c>
      <c r="K462" s="98">
        <f t="shared" si="193"/>
        <v>36.6</v>
      </c>
      <c r="L462" s="15">
        <f t="shared" si="194"/>
        <v>42.533333333333331</v>
      </c>
      <c r="M462" s="99">
        <v>2</v>
      </c>
      <c r="N462" s="98">
        <v>1</v>
      </c>
      <c r="O462" s="98">
        <v>2</v>
      </c>
      <c r="P462" s="98">
        <v>2</v>
      </c>
      <c r="Q462" s="98">
        <v>2</v>
      </c>
      <c r="R462" s="15">
        <f t="shared" si="195"/>
        <v>9</v>
      </c>
      <c r="S462" s="17">
        <v>108.6</v>
      </c>
      <c r="T462" s="17">
        <v>54.6</v>
      </c>
      <c r="U462" s="17">
        <v>73.2</v>
      </c>
      <c r="V462" s="17">
        <v>73.2</v>
      </c>
      <c r="W462" s="17">
        <v>73.2</v>
      </c>
      <c r="X462" s="15">
        <f t="shared" si="196"/>
        <v>382.79999999999995</v>
      </c>
      <c r="Y462" s="18">
        <f>S462*('Labour cost esc'!J$12-1)</f>
        <v>0.55362460690076631</v>
      </c>
      <c r="Z462" s="19">
        <f>T462*('Labour cost esc'!K$12-1)</f>
        <v>0.41804413072691177</v>
      </c>
      <c r="AA462" s="19">
        <f>U462*('Labour cost esc'!L$12-1)</f>
        <v>0.74822498847990049</v>
      </c>
      <c r="AB462" s="19">
        <f>V462*('Labour cost esc'!M$12-1)</f>
        <v>0.93647321043596421</v>
      </c>
      <c r="AC462" s="19">
        <f>W462*('Labour cost esc'!N$12-1)</f>
        <v>1.1252006513736081</v>
      </c>
      <c r="AD462" s="15">
        <f t="shared" si="197"/>
        <v>3.7815675879171504</v>
      </c>
      <c r="AE462" s="18">
        <f t="shared" si="198"/>
        <v>109.15362460690076</v>
      </c>
      <c r="AF462" s="19">
        <f t="shared" si="199"/>
        <v>55.018044130726913</v>
      </c>
      <c r="AG462" s="19">
        <f t="shared" si="200"/>
        <v>73.948224988479907</v>
      </c>
      <c r="AH462" s="19">
        <f t="shared" si="201"/>
        <v>74.136473210435966</v>
      </c>
      <c r="AI462" s="19">
        <f t="shared" si="202"/>
        <v>74.325200651373606</v>
      </c>
      <c r="AJ462" s="20">
        <f t="shared" si="203"/>
        <v>386.58156758791716</v>
      </c>
      <c r="AK462" s="98">
        <f t="shared" si="209"/>
        <v>0</v>
      </c>
      <c r="AL462" s="98">
        <f t="shared" si="210"/>
        <v>0</v>
      </c>
      <c r="AM462" s="98">
        <f t="shared" si="211"/>
        <v>0</v>
      </c>
      <c r="AN462" s="98">
        <f t="shared" si="212"/>
        <v>0</v>
      </c>
      <c r="AO462" s="98">
        <f t="shared" si="213"/>
        <v>0</v>
      </c>
      <c r="AP462" s="15">
        <f t="shared" si="204"/>
        <v>0</v>
      </c>
      <c r="AQ462" s="99">
        <v>0</v>
      </c>
      <c r="AR462" s="98">
        <v>0</v>
      </c>
      <c r="AS462" s="98">
        <v>0</v>
      </c>
      <c r="AT462" s="98">
        <v>0</v>
      </c>
      <c r="AU462" s="98">
        <v>0</v>
      </c>
      <c r="AV462" s="15">
        <f t="shared" si="205"/>
        <v>0</v>
      </c>
      <c r="AW462" s="16">
        <v>91.555907251904387</v>
      </c>
      <c r="AX462" s="17">
        <v>161.61696833862388</v>
      </c>
      <c r="AY462" s="17">
        <v>136.32301943999983</v>
      </c>
      <c r="AZ462" s="17">
        <v>98.044669999999982</v>
      </c>
      <c r="BA462" s="17">
        <v>110.56699999999999</v>
      </c>
      <c r="BB462" s="15">
        <f t="shared" si="206"/>
        <v>598.10756503052812</v>
      </c>
      <c r="BC462" s="16">
        <v>97.469467603113358</v>
      </c>
      <c r="BD462" s="17">
        <v>97.535048082987927</v>
      </c>
      <c r="BE462" s="17">
        <v>97.600672687442739</v>
      </c>
      <c r="BF462" s="17">
        <v>97.666341446166157</v>
      </c>
      <c r="BG462" s="17">
        <v>97.732054388866473</v>
      </c>
      <c r="BH462" s="15">
        <f t="shared" si="207"/>
        <v>488.00358420857663</v>
      </c>
      <c r="BI462" s="16">
        <v>0</v>
      </c>
      <c r="BJ462" s="17">
        <v>0</v>
      </c>
      <c r="BK462" s="17">
        <v>0</v>
      </c>
      <c r="BL462" s="17">
        <v>0</v>
      </c>
      <c r="BM462" s="17">
        <v>0</v>
      </c>
      <c r="BN462" s="15">
        <f t="shared" si="208"/>
        <v>0</v>
      </c>
    </row>
    <row r="463" spans="1:66" x14ac:dyDescent="0.2">
      <c r="A463" s="14" t="s">
        <v>985</v>
      </c>
      <c r="B463" s="14" t="s">
        <v>1068</v>
      </c>
      <c r="C463" s="67" t="s">
        <v>245</v>
      </c>
      <c r="D463" s="14" t="s">
        <v>241</v>
      </c>
      <c r="E463" s="14" t="s">
        <v>31</v>
      </c>
      <c r="F463" s="14" t="s">
        <v>37</v>
      </c>
      <c r="G463" s="98">
        <f t="shared" si="189"/>
        <v>0</v>
      </c>
      <c r="H463" s="98">
        <f t="shared" si="190"/>
        <v>0</v>
      </c>
      <c r="I463" s="98">
        <f t="shared" si="191"/>
        <v>0</v>
      </c>
      <c r="J463" s="98">
        <f t="shared" si="192"/>
        <v>0</v>
      </c>
      <c r="K463" s="98">
        <f t="shared" si="193"/>
        <v>0</v>
      </c>
      <c r="L463" s="15">
        <f t="shared" si="194"/>
        <v>0</v>
      </c>
      <c r="M463" s="99">
        <v>0</v>
      </c>
      <c r="N463" s="98">
        <v>0</v>
      </c>
      <c r="O463" s="98">
        <v>0</v>
      </c>
      <c r="P463" s="98">
        <v>0</v>
      </c>
      <c r="Q463" s="98">
        <v>0</v>
      </c>
      <c r="R463" s="15">
        <f t="shared" si="195"/>
        <v>0</v>
      </c>
      <c r="S463" s="16"/>
      <c r="T463" s="17"/>
      <c r="U463" s="17"/>
      <c r="V463" s="17">
        <v>201</v>
      </c>
      <c r="W463" s="17"/>
      <c r="X463" s="15">
        <f t="shared" si="196"/>
        <v>201</v>
      </c>
      <c r="Y463" s="18">
        <f>S463*('Labour cost esc'!J$12-1)</f>
        <v>0</v>
      </c>
      <c r="Z463" s="19">
        <f>T463*('Labour cost esc'!K$12-1)</f>
        <v>0</v>
      </c>
      <c r="AA463" s="19">
        <f>U463*('Labour cost esc'!L$12-1)</f>
        <v>0</v>
      </c>
      <c r="AB463" s="19">
        <f>V463*('Labour cost esc'!M$12-1)</f>
        <v>2.5714633237380982</v>
      </c>
      <c r="AC463" s="19">
        <f>W463*('Labour cost esc'!N$12-1)</f>
        <v>0</v>
      </c>
      <c r="AD463" s="15">
        <f t="shared" si="197"/>
        <v>2.5714633237380982</v>
      </c>
      <c r="AE463" s="18">
        <f t="shared" si="198"/>
        <v>0</v>
      </c>
      <c r="AF463" s="19">
        <f t="shared" si="199"/>
        <v>0</v>
      </c>
      <c r="AG463" s="19">
        <f t="shared" si="200"/>
        <v>0</v>
      </c>
      <c r="AH463" s="19">
        <f t="shared" si="201"/>
        <v>203.5714633237381</v>
      </c>
      <c r="AI463" s="19">
        <f t="shared" si="202"/>
        <v>0</v>
      </c>
      <c r="AJ463" s="20">
        <f t="shared" si="203"/>
        <v>203.5714633237381</v>
      </c>
      <c r="AK463" s="98">
        <f t="shared" si="209"/>
        <v>0</v>
      </c>
      <c r="AL463" s="98">
        <f t="shared" si="210"/>
        <v>0</v>
      </c>
      <c r="AM463" s="98">
        <f t="shared" si="211"/>
        <v>0</v>
      </c>
      <c r="AN463" s="98">
        <f t="shared" si="212"/>
        <v>0</v>
      </c>
      <c r="AO463" s="98">
        <f t="shared" si="213"/>
        <v>0</v>
      </c>
      <c r="AP463" s="15">
        <f t="shared" si="204"/>
        <v>0</v>
      </c>
      <c r="AQ463" s="99">
        <v>0</v>
      </c>
      <c r="AR463" s="98">
        <v>0</v>
      </c>
      <c r="AS463" s="98">
        <v>0</v>
      </c>
      <c r="AT463" s="98">
        <v>0</v>
      </c>
      <c r="AU463" s="98">
        <v>0</v>
      </c>
      <c r="AV463" s="15">
        <f t="shared" si="205"/>
        <v>0</v>
      </c>
      <c r="AW463" s="16">
        <v>199.8473453039901</v>
      </c>
      <c r="AX463" s="17">
        <v>-2.148224563073394</v>
      </c>
      <c r="AY463" s="17">
        <v>0</v>
      </c>
      <c r="AZ463" s="17">
        <v>0</v>
      </c>
      <c r="BA463" s="17">
        <v>0</v>
      </c>
      <c r="BB463" s="15">
        <f t="shared" si="206"/>
        <v>197.6991207409167</v>
      </c>
      <c r="BC463" s="16">
        <v>0</v>
      </c>
      <c r="BD463" s="17">
        <v>0</v>
      </c>
      <c r="BE463" s="17">
        <v>0</v>
      </c>
      <c r="BF463" s="17">
        <v>0</v>
      </c>
      <c r="BG463" s="17">
        <v>0</v>
      </c>
      <c r="BH463" s="15">
        <f t="shared" si="207"/>
        <v>0</v>
      </c>
      <c r="BI463" s="16">
        <v>0</v>
      </c>
      <c r="BJ463" s="17">
        <v>0</v>
      </c>
      <c r="BK463" s="17">
        <v>0</v>
      </c>
      <c r="BL463" s="17">
        <v>0</v>
      </c>
      <c r="BM463" s="17">
        <v>0</v>
      </c>
      <c r="BN463" s="15">
        <f t="shared" si="208"/>
        <v>0</v>
      </c>
    </row>
    <row r="464" spans="1:66" x14ac:dyDescent="0.2">
      <c r="A464" s="14" t="s">
        <v>986</v>
      </c>
      <c r="B464" s="14" t="s">
        <v>1068</v>
      </c>
      <c r="C464" s="67" t="s">
        <v>246</v>
      </c>
      <c r="D464" s="14" t="s">
        <v>241</v>
      </c>
      <c r="E464" s="14" t="s">
        <v>36</v>
      </c>
      <c r="F464" s="14" t="s">
        <v>37</v>
      </c>
      <c r="G464" s="98">
        <f t="shared" si="189"/>
        <v>180</v>
      </c>
      <c r="H464" s="98">
        <f t="shared" si="190"/>
        <v>180</v>
      </c>
      <c r="I464" s="98">
        <f t="shared" si="191"/>
        <v>180</v>
      </c>
      <c r="J464" s="98">
        <f t="shared" si="192"/>
        <v>180</v>
      </c>
      <c r="K464" s="98">
        <f t="shared" si="193"/>
        <v>180</v>
      </c>
      <c r="L464" s="15">
        <f t="shared" si="194"/>
        <v>180</v>
      </c>
      <c r="M464" s="99">
        <v>1</v>
      </c>
      <c r="N464" s="98">
        <v>1</v>
      </c>
      <c r="O464" s="98">
        <v>1</v>
      </c>
      <c r="P464" s="98">
        <v>1</v>
      </c>
      <c r="Q464" s="98">
        <v>1</v>
      </c>
      <c r="R464" s="15">
        <f t="shared" si="195"/>
        <v>5</v>
      </c>
      <c r="S464" s="17">
        <v>180</v>
      </c>
      <c r="T464" s="17">
        <v>180</v>
      </c>
      <c r="U464" s="17">
        <v>180</v>
      </c>
      <c r="V464" s="17">
        <v>180</v>
      </c>
      <c r="W464" s="17">
        <v>180</v>
      </c>
      <c r="X464" s="15">
        <f t="shared" si="196"/>
        <v>900</v>
      </c>
      <c r="Y464" s="18">
        <f>S464*('Labour cost esc'!J$12-1)</f>
        <v>0.91760984569187798</v>
      </c>
      <c r="Z464" s="19">
        <f>T464*('Labour cost esc'!K$12-1)</f>
        <v>1.378167463934874</v>
      </c>
      <c r="AA464" s="19">
        <f>U464*('Labour cost esc'!L$12-1)</f>
        <v>1.8398975126554928</v>
      </c>
      <c r="AB464" s="19">
        <f>V464*('Labour cost esc'!M$12-1)</f>
        <v>2.3028029764818791</v>
      </c>
      <c r="AC464" s="19">
        <f>W464*('Labour cost esc'!N$12-1)</f>
        <v>2.7668868476400199</v>
      </c>
      <c r="AD464" s="15">
        <f t="shared" si="197"/>
        <v>9.2053646464041439</v>
      </c>
      <c r="AE464" s="18">
        <f t="shared" si="198"/>
        <v>180.91760984569189</v>
      </c>
      <c r="AF464" s="19">
        <f t="shared" si="199"/>
        <v>181.37816746393489</v>
      </c>
      <c r="AG464" s="19">
        <f t="shared" si="200"/>
        <v>181.83989751265548</v>
      </c>
      <c r="AH464" s="19">
        <f t="shared" si="201"/>
        <v>182.30280297648187</v>
      </c>
      <c r="AI464" s="19">
        <f t="shared" si="202"/>
        <v>182.76688684764002</v>
      </c>
      <c r="AJ464" s="20">
        <f t="shared" si="203"/>
        <v>909.20536464640418</v>
      </c>
      <c r="AK464" s="98">
        <f t="shared" si="209"/>
        <v>0</v>
      </c>
      <c r="AL464" s="98">
        <f t="shared" si="210"/>
        <v>0</v>
      </c>
      <c r="AM464" s="98">
        <f t="shared" si="211"/>
        <v>0</v>
      </c>
      <c r="AN464" s="98">
        <f t="shared" si="212"/>
        <v>0</v>
      </c>
      <c r="AO464" s="98">
        <f t="shared" si="213"/>
        <v>0</v>
      </c>
      <c r="AP464" s="15">
        <f t="shared" si="204"/>
        <v>0</v>
      </c>
      <c r="AQ464" s="99">
        <v>0</v>
      </c>
      <c r="AR464" s="98">
        <v>0</v>
      </c>
      <c r="AS464" s="98">
        <v>0</v>
      </c>
      <c r="AT464" s="98">
        <v>0</v>
      </c>
      <c r="AU464" s="98">
        <v>0</v>
      </c>
      <c r="AV464" s="15">
        <f t="shared" si="205"/>
        <v>0</v>
      </c>
      <c r="AW464" s="16">
        <v>0</v>
      </c>
      <c r="AX464" s="17">
        <v>0</v>
      </c>
      <c r="AY464" s="17">
        <v>0</v>
      </c>
      <c r="AZ464" s="17">
        <v>0</v>
      </c>
      <c r="BA464" s="17">
        <v>0</v>
      </c>
      <c r="BB464" s="15">
        <f t="shared" si="206"/>
        <v>0</v>
      </c>
      <c r="BC464" s="16">
        <v>0</v>
      </c>
      <c r="BD464" s="17">
        <v>0</v>
      </c>
      <c r="BE464" s="17">
        <v>0</v>
      </c>
      <c r="BF464" s="17">
        <v>0</v>
      </c>
      <c r="BG464" s="17">
        <v>0</v>
      </c>
      <c r="BH464" s="15">
        <f t="shared" si="207"/>
        <v>0</v>
      </c>
      <c r="BI464" s="16">
        <v>0</v>
      </c>
      <c r="BJ464" s="17">
        <v>0</v>
      </c>
      <c r="BK464" s="17">
        <v>0</v>
      </c>
      <c r="BL464" s="17">
        <v>0</v>
      </c>
      <c r="BM464" s="17">
        <v>0</v>
      </c>
      <c r="BN464" s="15">
        <f t="shared" si="208"/>
        <v>0</v>
      </c>
    </row>
    <row r="465" spans="1:66" x14ac:dyDescent="0.2">
      <c r="A465" s="14" t="s">
        <v>987</v>
      </c>
      <c r="B465" s="14" t="s">
        <v>1068</v>
      </c>
      <c r="C465" s="67" t="s">
        <v>247</v>
      </c>
      <c r="D465" s="14" t="s">
        <v>241</v>
      </c>
      <c r="E465" s="14" t="s">
        <v>36</v>
      </c>
      <c r="F465" s="14" t="s">
        <v>32</v>
      </c>
      <c r="G465" s="98">
        <f t="shared" si="189"/>
        <v>33.6</v>
      </c>
      <c r="H465" s="98">
        <f t="shared" si="190"/>
        <v>33.6</v>
      </c>
      <c r="I465" s="98">
        <f t="shared" si="191"/>
        <v>33.6</v>
      </c>
      <c r="J465" s="98">
        <f t="shared" si="192"/>
        <v>0</v>
      </c>
      <c r="K465" s="98">
        <f t="shared" si="193"/>
        <v>0</v>
      </c>
      <c r="L465" s="15">
        <f t="shared" si="194"/>
        <v>33.6</v>
      </c>
      <c r="M465" s="99">
        <v>4</v>
      </c>
      <c r="N465" s="98">
        <v>4</v>
      </c>
      <c r="O465" s="98">
        <v>1</v>
      </c>
      <c r="P465" s="98">
        <v>0</v>
      </c>
      <c r="Q465" s="98">
        <v>0</v>
      </c>
      <c r="R465" s="15">
        <f t="shared" si="195"/>
        <v>9</v>
      </c>
      <c r="S465" s="17">
        <v>134.4</v>
      </c>
      <c r="T465" s="17">
        <v>134.4</v>
      </c>
      <c r="U465" s="17">
        <v>33.6</v>
      </c>
      <c r="V465" s="17">
        <v>0</v>
      </c>
      <c r="W465" s="17">
        <v>0</v>
      </c>
      <c r="X465" s="15">
        <f t="shared" si="196"/>
        <v>302.40000000000003</v>
      </c>
      <c r="Y465" s="18">
        <f>S465*('Labour cost esc'!J$12-1)</f>
        <v>0.68514868478326896</v>
      </c>
      <c r="Z465" s="19">
        <f>T465*('Labour cost esc'!K$12-1)</f>
        <v>1.0290317064047059</v>
      </c>
      <c r="AA465" s="19">
        <f>U465*('Labour cost esc'!L$12-1)</f>
        <v>0.34344753569569203</v>
      </c>
      <c r="AB465" s="19">
        <f>V465*('Labour cost esc'!M$12-1)</f>
        <v>0</v>
      </c>
      <c r="AC465" s="19">
        <f>W465*('Labour cost esc'!N$12-1)</f>
        <v>0</v>
      </c>
      <c r="AD465" s="15">
        <f t="shared" si="197"/>
        <v>2.0576279268836668</v>
      </c>
      <c r="AE465" s="18">
        <f t="shared" si="198"/>
        <v>135.08514868478326</v>
      </c>
      <c r="AF465" s="19">
        <f t="shared" si="199"/>
        <v>135.42903170640471</v>
      </c>
      <c r="AG465" s="19">
        <f t="shared" si="200"/>
        <v>33.943447535695697</v>
      </c>
      <c r="AH465" s="19">
        <f t="shared" si="201"/>
        <v>0</v>
      </c>
      <c r="AI465" s="19">
        <f t="shared" si="202"/>
        <v>0</v>
      </c>
      <c r="AJ465" s="20">
        <f t="shared" si="203"/>
        <v>304.45762792688367</v>
      </c>
      <c r="AK465" s="98">
        <f t="shared" si="209"/>
        <v>0</v>
      </c>
      <c r="AL465" s="98">
        <f t="shared" si="210"/>
        <v>0</v>
      </c>
      <c r="AM465" s="98">
        <f t="shared" si="211"/>
        <v>0</v>
      </c>
      <c r="AN465" s="98">
        <f t="shared" si="212"/>
        <v>0</v>
      </c>
      <c r="AO465" s="98">
        <f t="shared" si="213"/>
        <v>0</v>
      </c>
      <c r="AP465" s="15">
        <f t="shared" si="204"/>
        <v>0</v>
      </c>
      <c r="AQ465" s="99">
        <v>0</v>
      </c>
      <c r="AR465" s="98">
        <v>0</v>
      </c>
      <c r="AS465" s="98">
        <v>0</v>
      </c>
      <c r="AT465" s="98">
        <v>0</v>
      </c>
      <c r="AU465" s="98">
        <v>0</v>
      </c>
      <c r="AV465" s="15">
        <f t="shared" si="205"/>
        <v>0</v>
      </c>
      <c r="AW465" s="16">
        <v>0</v>
      </c>
      <c r="AX465" s="17">
        <v>0</v>
      </c>
      <c r="AY465" s="17">
        <v>0</v>
      </c>
      <c r="AZ465" s="17">
        <v>0</v>
      </c>
      <c r="BA465" s="17">
        <v>0</v>
      </c>
      <c r="BB465" s="15">
        <f t="shared" si="206"/>
        <v>0</v>
      </c>
      <c r="BC465" s="16">
        <v>0</v>
      </c>
      <c r="BD465" s="17">
        <v>0</v>
      </c>
      <c r="BE465" s="17">
        <v>0</v>
      </c>
      <c r="BF465" s="17">
        <v>0</v>
      </c>
      <c r="BG465" s="17">
        <v>0</v>
      </c>
      <c r="BH465" s="15">
        <f t="shared" si="207"/>
        <v>0</v>
      </c>
      <c r="BI465" s="16">
        <v>0</v>
      </c>
      <c r="BJ465" s="17">
        <v>0</v>
      </c>
      <c r="BK465" s="17">
        <v>0</v>
      </c>
      <c r="BL465" s="17">
        <v>0</v>
      </c>
      <c r="BM465" s="17">
        <v>0</v>
      </c>
      <c r="BN465" s="15">
        <f t="shared" si="208"/>
        <v>0</v>
      </c>
    </row>
    <row r="466" spans="1:66" x14ac:dyDescent="0.2">
      <c r="A466" s="14" t="s">
        <v>988</v>
      </c>
      <c r="B466" s="14" t="s">
        <v>1068</v>
      </c>
      <c r="C466" s="67" t="s">
        <v>248</v>
      </c>
      <c r="D466" s="14" t="s">
        <v>241</v>
      </c>
      <c r="E466" s="14" t="s">
        <v>36</v>
      </c>
      <c r="F466" s="14" t="s">
        <v>37</v>
      </c>
      <c r="G466" s="98">
        <f t="shared" si="189"/>
        <v>180</v>
      </c>
      <c r="H466" s="98">
        <f t="shared" si="190"/>
        <v>0</v>
      </c>
      <c r="I466" s="98">
        <f t="shared" si="191"/>
        <v>0</v>
      </c>
      <c r="J466" s="98">
        <f t="shared" si="192"/>
        <v>0</v>
      </c>
      <c r="K466" s="98">
        <f t="shared" si="193"/>
        <v>0</v>
      </c>
      <c r="L466" s="15">
        <f t="shared" si="194"/>
        <v>180</v>
      </c>
      <c r="M466" s="99">
        <v>1</v>
      </c>
      <c r="N466" s="98">
        <v>0</v>
      </c>
      <c r="O466" s="98">
        <v>0</v>
      </c>
      <c r="P466" s="98">
        <v>0</v>
      </c>
      <c r="Q466" s="98">
        <v>0</v>
      </c>
      <c r="R466" s="15">
        <f t="shared" si="195"/>
        <v>1</v>
      </c>
      <c r="S466" s="17">
        <v>180</v>
      </c>
      <c r="T466" s="17">
        <v>0</v>
      </c>
      <c r="U466" s="17">
        <v>0</v>
      </c>
      <c r="V466" s="17">
        <v>0</v>
      </c>
      <c r="W466" s="17">
        <v>0</v>
      </c>
      <c r="X466" s="15">
        <f t="shared" si="196"/>
        <v>180</v>
      </c>
      <c r="Y466" s="18">
        <f>S466*('Labour cost esc'!J$12-1)</f>
        <v>0.91760984569187798</v>
      </c>
      <c r="Z466" s="19">
        <f>T466*('Labour cost esc'!K$12-1)</f>
        <v>0</v>
      </c>
      <c r="AA466" s="19">
        <f>U466*('Labour cost esc'!L$12-1)</f>
        <v>0</v>
      </c>
      <c r="AB466" s="19">
        <f>V466*('Labour cost esc'!M$12-1)</f>
        <v>0</v>
      </c>
      <c r="AC466" s="19">
        <f>W466*('Labour cost esc'!N$12-1)</f>
        <v>0</v>
      </c>
      <c r="AD466" s="15">
        <f t="shared" si="197"/>
        <v>0.91760984569187798</v>
      </c>
      <c r="AE466" s="18">
        <f t="shared" si="198"/>
        <v>180.91760984569189</v>
      </c>
      <c r="AF466" s="19">
        <f t="shared" si="199"/>
        <v>0</v>
      </c>
      <c r="AG466" s="19">
        <f t="shared" si="200"/>
        <v>0</v>
      </c>
      <c r="AH466" s="19">
        <f t="shared" si="201"/>
        <v>0</v>
      </c>
      <c r="AI466" s="19">
        <f t="shared" si="202"/>
        <v>0</v>
      </c>
      <c r="AJ466" s="20">
        <f t="shared" si="203"/>
        <v>180.91760984569189</v>
      </c>
      <c r="AK466" s="98">
        <f t="shared" si="209"/>
        <v>0</v>
      </c>
      <c r="AL466" s="98">
        <f t="shared" si="210"/>
        <v>0</v>
      </c>
      <c r="AM466" s="98">
        <f t="shared" si="211"/>
        <v>0</v>
      </c>
      <c r="AN466" s="98">
        <f t="shared" si="212"/>
        <v>0</v>
      </c>
      <c r="AO466" s="98">
        <f t="shared" si="213"/>
        <v>0</v>
      </c>
      <c r="AP466" s="15">
        <f t="shared" si="204"/>
        <v>0</v>
      </c>
      <c r="AQ466" s="99">
        <v>0</v>
      </c>
      <c r="AR466" s="98">
        <v>0</v>
      </c>
      <c r="AS466" s="98">
        <v>0</v>
      </c>
      <c r="AT466" s="98">
        <v>0</v>
      </c>
      <c r="AU466" s="98">
        <v>0</v>
      </c>
      <c r="AV466" s="15">
        <f t="shared" si="205"/>
        <v>0</v>
      </c>
      <c r="AW466" s="16">
        <v>0</v>
      </c>
      <c r="AX466" s="17">
        <v>0</v>
      </c>
      <c r="AY466" s="17">
        <v>0</v>
      </c>
      <c r="AZ466" s="17">
        <v>0</v>
      </c>
      <c r="BA466" s="17">
        <v>0</v>
      </c>
      <c r="BB466" s="15">
        <f t="shared" si="206"/>
        <v>0</v>
      </c>
      <c r="BC466" s="16">
        <v>0</v>
      </c>
      <c r="BD466" s="17">
        <v>0</v>
      </c>
      <c r="BE466" s="17">
        <v>0</v>
      </c>
      <c r="BF466" s="17">
        <v>0</v>
      </c>
      <c r="BG466" s="17">
        <v>0</v>
      </c>
      <c r="BH466" s="15">
        <f t="shared" si="207"/>
        <v>0</v>
      </c>
      <c r="BI466" s="16">
        <v>0</v>
      </c>
      <c r="BJ466" s="17">
        <v>0</v>
      </c>
      <c r="BK466" s="17">
        <v>0</v>
      </c>
      <c r="BL466" s="17">
        <v>0</v>
      </c>
      <c r="BM466" s="17">
        <v>0</v>
      </c>
      <c r="BN466" s="15">
        <f t="shared" si="208"/>
        <v>0</v>
      </c>
    </row>
    <row r="467" spans="1:66" x14ac:dyDescent="0.2">
      <c r="A467" s="14" t="s">
        <v>989</v>
      </c>
      <c r="B467" s="14" t="s">
        <v>1068</v>
      </c>
      <c r="C467" s="67" t="s">
        <v>249</v>
      </c>
      <c r="D467" s="14" t="s">
        <v>241</v>
      </c>
      <c r="E467" s="14" t="s">
        <v>36</v>
      </c>
      <c r="F467" s="14" t="s">
        <v>40</v>
      </c>
      <c r="G467" s="98">
        <f t="shared" si="189"/>
        <v>120</v>
      </c>
      <c r="H467" s="98">
        <f t="shared" si="190"/>
        <v>120</v>
      </c>
      <c r="I467" s="98">
        <f t="shared" si="191"/>
        <v>0</v>
      </c>
      <c r="J467" s="98">
        <f t="shared" si="192"/>
        <v>120</v>
      </c>
      <c r="K467" s="98">
        <f t="shared" si="193"/>
        <v>0</v>
      </c>
      <c r="L467" s="15">
        <f t="shared" si="194"/>
        <v>120</v>
      </c>
      <c r="M467" s="99">
        <v>1</v>
      </c>
      <c r="N467" s="98">
        <v>1</v>
      </c>
      <c r="O467" s="98">
        <v>0</v>
      </c>
      <c r="P467" s="98">
        <v>1</v>
      </c>
      <c r="Q467" s="98">
        <v>0</v>
      </c>
      <c r="R467" s="15">
        <f t="shared" si="195"/>
        <v>3</v>
      </c>
      <c r="S467" s="17">
        <v>120</v>
      </c>
      <c r="T467" s="17">
        <v>120</v>
      </c>
      <c r="U467" s="17">
        <v>0</v>
      </c>
      <c r="V467" s="17">
        <v>120</v>
      </c>
      <c r="W467" s="17">
        <v>0</v>
      </c>
      <c r="X467" s="15">
        <f t="shared" si="196"/>
        <v>360</v>
      </c>
      <c r="Y467" s="18">
        <f>S467*('Labour cost esc'!J$12-1)</f>
        <v>0.61173989712791865</v>
      </c>
      <c r="Z467" s="19">
        <f>T467*('Labour cost esc'!K$12-1)</f>
        <v>0.918778309289916</v>
      </c>
      <c r="AA467" s="19">
        <f>U467*('Labour cost esc'!L$12-1)</f>
        <v>0</v>
      </c>
      <c r="AB467" s="19">
        <f>V467*('Labour cost esc'!M$12-1)</f>
        <v>1.5352019843212528</v>
      </c>
      <c r="AC467" s="19">
        <f>W467*('Labour cost esc'!N$12-1)</f>
        <v>0</v>
      </c>
      <c r="AD467" s="15">
        <f t="shared" si="197"/>
        <v>3.0657201907390874</v>
      </c>
      <c r="AE467" s="18">
        <f t="shared" si="198"/>
        <v>120.61173989712792</v>
      </c>
      <c r="AF467" s="19">
        <f t="shared" si="199"/>
        <v>120.91877830928992</v>
      </c>
      <c r="AG467" s="19">
        <f t="shared" si="200"/>
        <v>0</v>
      </c>
      <c r="AH467" s="19">
        <f t="shared" si="201"/>
        <v>121.53520198432125</v>
      </c>
      <c r="AI467" s="19">
        <f t="shared" si="202"/>
        <v>0</v>
      </c>
      <c r="AJ467" s="20">
        <f t="shared" si="203"/>
        <v>363.06572019073906</v>
      </c>
      <c r="AK467" s="98">
        <f t="shared" si="209"/>
        <v>0</v>
      </c>
      <c r="AL467" s="98">
        <f t="shared" si="210"/>
        <v>0</v>
      </c>
      <c r="AM467" s="98">
        <f t="shared" si="211"/>
        <v>0</v>
      </c>
      <c r="AN467" s="98">
        <f t="shared" si="212"/>
        <v>0</v>
      </c>
      <c r="AO467" s="98">
        <f t="shared" si="213"/>
        <v>0</v>
      </c>
      <c r="AP467" s="15">
        <f t="shared" si="204"/>
        <v>0</v>
      </c>
      <c r="AQ467" s="99">
        <v>0</v>
      </c>
      <c r="AR467" s="98">
        <v>0</v>
      </c>
      <c r="AS467" s="98">
        <v>0</v>
      </c>
      <c r="AT467" s="98">
        <v>0</v>
      </c>
      <c r="AU467" s="98">
        <v>0</v>
      </c>
      <c r="AV467" s="15">
        <f t="shared" si="205"/>
        <v>0</v>
      </c>
      <c r="AW467" s="16">
        <v>0</v>
      </c>
      <c r="AX467" s="17">
        <v>0</v>
      </c>
      <c r="AY467" s="17">
        <v>0</v>
      </c>
      <c r="AZ467" s="17">
        <v>0</v>
      </c>
      <c r="BA467" s="17">
        <v>0</v>
      </c>
      <c r="BB467" s="15">
        <f t="shared" si="206"/>
        <v>0</v>
      </c>
      <c r="BC467" s="16">
        <v>0</v>
      </c>
      <c r="BD467" s="17">
        <v>0</v>
      </c>
      <c r="BE467" s="17">
        <v>0</v>
      </c>
      <c r="BF467" s="17">
        <v>0</v>
      </c>
      <c r="BG467" s="17">
        <v>0</v>
      </c>
      <c r="BH467" s="15">
        <f t="shared" si="207"/>
        <v>0</v>
      </c>
      <c r="BI467" s="16">
        <v>0</v>
      </c>
      <c r="BJ467" s="17">
        <v>0</v>
      </c>
      <c r="BK467" s="17">
        <v>0</v>
      </c>
      <c r="BL467" s="17">
        <v>0</v>
      </c>
      <c r="BM467" s="17">
        <v>0</v>
      </c>
      <c r="BN467" s="15">
        <f t="shared" si="208"/>
        <v>0</v>
      </c>
    </row>
    <row r="468" spans="1:66" x14ac:dyDescent="0.2">
      <c r="A468" s="14" t="s">
        <v>990</v>
      </c>
      <c r="B468" s="14" t="s">
        <v>1068</v>
      </c>
      <c r="C468" s="67" t="s">
        <v>250</v>
      </c>
      <c r="D468" s="14" t="s">
        <v>241</v>
      </c>
      <c r="E468" s="14" t="s">
        <v>36</v>
      </c>
      <c r="F468" s="14" t="s">
        <v>40</v>
      </c>
      <c r="G468" s="98">
        <f t="shared" si="189"/>
        <v>0</v>
      </c>
      <c r="H468" s="98">
        <f t="shared" si="190"/>
        <v>0</v>
      </c>
      <c r="I468" s="98">
        <f t="shared" si="191"/>
        <v>0</v>
      </c>
      <c r="J468" s="98">
        <f t="shared" si="192"/>
        <v>0</v>
      </c>
      <c r="K468" s="98">
        <f t="shared" si="193"/>
        <v>0</v>
      </c>
      <c r="L468" s="15">
        <f t="shared" si="194"/>
        <v>0</v>
      </c>
      <c r="M468" s="99">
        <v>0</v>
      </c>
      <c r="N468" s="98">
        <v>0</v>
      </c>
      <c r="O468" s="98">
        <v>0</v>
      </c>
      <c r="P468" s="98">
        <v>0</v>
      </c>
      <c r="Q468" s="98">
        <v>0</v>
      </c>
      <c r="R468" s="15">
        <f t="shared" si="195"/>
        <v>0</v>
      </c>
      <c r="S468" s="17">
        <v>0</v>
      </c>
      <c r="T468" s="17">
        <v>120</v>
      </c>
      <c r="U468" s="17">
        <v>120</v>
      </c>
      <c r="V468" s="17">
        <v>0</v>
      </c>
      <c r="W468" s="17">
        <v>0</v>
      </c>
      <c r="X468" s="15">
        <f t="shared" si="196"/>
        <v>240</v>
      </c>
      <c r="Y468" s="18">
        <f>S468*('Labour cost esc'!J$12-1)</f>
        <v>0</v>
      </c>
      <c r="Z468" s="19">
        <f>T468*('Labour cost esc'!K$12-1)</f>
        <v>0.918778309289916</v>
      </c>
      <c r="AA468" s="19">
        <f>U468*('Labour cost esc'!L$12-1)</f>
        <v>1.2265983417703286</v>
      </c>
      <c r="AB468" s="19">
        <f>V468*('Labour cost esc'!M$12-1)</f>
        <v>0</v>
      </c>
      <c r="AC468" s="19">
        <f>W468*('Labour cost esc'!N$12-1)</f>
        <v>0</v>
      </c>
      <c r="AD468" s="15">
        <f t="shared" si="197"/>
        <v>2.1453766510602446</v>
      </c>
      <c r="AE468" s="18">
        <f t="shared" si="198"/>
        <v>0</v>
      </c>
      <c r="AF468" s="19">
        <f t="shared" si="199"/>
        <v>120.91877830928992</v>
      </c>
      <c r="AG468" s="19">
        <f t="shared" si="200"/>
        <v>121.22659834177033</v>
      </c>
      <c r="AH468" s="19">
        <f t="shared" si="201"/>
        <v>0</v>
      </c>
      <c r="AI468" s="19">
        <f t="shared" si="202"/>
        <v>0</v>
      </c>
      <c r="AJ468" s="20">
        <f t="shared" si="203"/>
        <v>242.14537665106025</v>
      </c>
      <c r="AK468" s="98">
        <f t="shared" si="209"/>
        <v>0</v>
      </c>
      <c r="AL468" s="98">
        <f t="shared" si="210"/>
        <v>0</v>
      </c>
      <c r="AM468" s="98">
        <f t="shared" si="211"/>
        <v>0</v>
      </c>
      <c r="AN468" s="98">
        <f t="shared" si="212"/>
        <v>0</v>
      </c>
      <c r="AO468" s="98">
        <f t="shared" si="213"/>
        <v>0</v>
      </c>
      <c r="AP468" s="15">
        <f t="shared" si="204"/>
        <v>0</v>
      </c>
      <c r="AQ468" s="99">
        <v>0</v>
      </c>
      <c r="AR468" s="98">
        <v>0</v>
      </c>
      <c r="AS468" s="98">
        <v>0</v>
      </c>
      <c r="AT468" s="98">
        <v>0</v>
      </c>
      <c r="AU468" s="98">
        <v>0</v>
      </c>
      <c r="AV468" s="15">
        <f t="shared" si="205"/>
        <v>0</v>
      </c>
      <c r="AW468" s="16">
        <v>0</v>
      </c>
      <c r="AX468" s="17">
        <v>0</v>
      </c>
      <c r="AY468" s="17">
        <v>0</v>
      </c>
      <c r="AZ468" s="17">
        <v>0</v>
      </c>
      <c r="BA468" s="17">
        <v>0</v>
      </c>
      <c r="BB468" s="15">
        <f t="shared" si="206"/>
        <v>0</v>
      </c>
      <c r="BC468" s="16">
        <v>0</v>
      </c>
      <c r="BD468" s="17">
        <v>0</v>
      </c>
      <c r="BE468" s="17">
        <v>0</v>
      </c>
      <c r="BF468" s="17">
        <v>0</v>
      </c>
      <c r="BG468" s="17">
        <v>0</v>
      </c>
      <c r="BH468" s="15">
        <f t="shared" si="207"/>
        <v>0</v>
      </c>
      <c r="BI468" s="16">
        <v>0</v>
      </c>
      <c r="BJ468" s="17">
        <v>0</v>
      </c>
      <c r="BK468" s="17">
        <v>0</v>
      </c>
      <c r="BL468" s="17">
        <v>0</v>
      </c>
      <c r="BM468" s="17">
        <v>0</v>
      </c>
      <c r="BN468" s="15">
        <f t="shared" si="208"/>
        <v>0</v>
      </c>
    </row>
    <row r="469" spans="1:66" x14ac:dyDescent="0.2">
      <c r="A469" s="14" t="s">
        <v>422</v>
      </c>
      <c r="B469" s="14" t="s">
        <v>1068</v>
      </c>
      <c r="C469" s="67" t="s">
        <v>251</v>
      </c>
      <c r="D469" s="14" t="s">
        <v>241</v>
      </c>
      <c r="E469" s="14" t="s">
        <v>118</v>
      </c>
      <c r="F469" s="14" t="s">
        <v>32</v>
      </c>
      <c r="G469" s="98">
        <f t="shared" si="189"/>
        <v>0</v>
      </c>
      <c r="H469" s="98">
        <f t="shared" si="190"/>
        <v>0</v>
      </c>
      <c r="I469" s="98">
        <f t="shared" si="191"/>
        <v>0</v>
      </c>
      <c r="J469" s="98">
        <f t="shared" si="192"/>
        <v>0</v>
      </c>
      <c r="K469" s="98">
        <f t="shared" si="193"/>
        <v>0</v>
      </c>
      <c r="L469" s="15">
        <f t="shared" si="194"/>
        <v>0</v>
      </c>
      <c r="M469" s="99"/>
      <c r="N469" s="98"/>
      <c r="O469" s="98"/>
      <c r="P469" s="98"/>
      <c r="Q469" s="98"/>
      <c r="R469" s="15">
        <f t="shared" si="195"/>
        <v>0</v>
      </c>
      <c r="S469" s="16">
        <v>0</v>
      </c>
      <c r="T469" s="17">
        <v>0</v>
      </c>
      <c r="U469" s="17">
        <v>100</v>
      </c>
      <c r="V469" s="17">
        <v>100</v>
      </c>
      <c r="W469" s="17">
        <v>100</v>
      </c>
      <c r="X469" s="15">
        <f t="shared" si="196"/>
        <v>300</v>
      </c>
      <c r="Y469" s="18">
        <f>S469*('Labour cost esc'!J$12-1)</f>
        <v>0</v>
      </c>
      <c r="Z469" s="19">
        <f>T469*('Labour cost esc'!K$12-1)</f>
        <v>0</v>
      </c>
      <c r="AA469" s="19">
        <f>U469*('Labour cost esc'!L$12-1)</f>
        <v>1.0221652848086071</v>
      </c>
      <c r="AB469" s="19">
        <f>V469*('Labour cost esc'!M$12-1)</f>
        <v>1.2793349869343773</v>
      </c>
      <c r="AC469" s="19">
        <f>W469*('Labour cost esc'!N$12-1)</f>
        <v>1.5371593598000111</v>
      </c>
      <c r="AD469" s="15">
        <f t="shared" si="197"/>
        <v>3.8386596315429955</v>
      </c>
      <c r="AE469" s="18">
        <f t="shared" si="198"/>
        <v>0</v>
      </c>
      <c r="AF469" s="19">
        <f t="shared" si="199"/>
        <v>0</v>
      </c>
      <c r="AG469" s="19">
        <f t="shared" si="200"/>
        <v>101.02216528480861</v>
      </c>
      <c r="AH469" s="19">
        <f t="shared" si="201"/>
        <v>101.27933498693437</v>
      </c>
      <c r="AI469" s="19">
        <f t="shared" si="202"/>
        <v>101.53715935980001</v>
      </c>
      <c r="AJ469" s="20">
        <f t="shared" si="203"/>
        <v>303.83865963154301</v>
      </c>
      <c r="AK469" s="98">
        <f t="shared" si="209"/>
        <v>0</v>
      </c>
      <c r="AL469" s="98">
        <f t="shared" si="210"/>
        <v>0</v>
      </c>
      <c r="AM469" s="98">
        <f t="shared" si="211"/>
        <v>0</v>
      </c>
      <c r="AN469" s="98">
        <f t="shared" si="212"/>
        <v>0</v>
      </c>
      <c r="AO469" s="98">
        <f t="shared" si="213"/>
        <v>0</v>
      </c>
      <c r="AP469" s="15">
        <f t="shared" si="204"/>
        <v>0</v>
      </c>
      <c r="AQ469" s="99">
        <v>0</v>
      </c>
      <c r="AR469" s="98">
        <v>0</v>
      </c>
      <c r="AS469" s="98">
        <v>0</v>
      </c>
      <c r="AT469" s="98">
        <v>0</v>
      </c>
      <c r="AU469" s="98">
        <v>0</v>
      </c>
      <c r="AV469" s="15">
        <f t="shared" si="205"/>
        <v>0</v>
      </c>
      <c r="AW469" s="16"/>
      <c r="AX469" s="17"/>
      <c r="AY469" s="17"/>
      <c r="AZ469" s="17"/>
      <c r="BA469" s="17"/>
      <c r="BB469" s="15">
        <f t="shared" si="206"/>
        <v>0</v>
      </c>
      <c r="BC469" s="16"/>
      <c r="BD469" s="17"/>
      <c r="BE469" s="17"/>
      <c r="BF469" s="17"/>
      <c r="BG469" s="17"/>
      <c r="BH469" s="15">
        <f t="shared" si="207"/>
        <v>0</v>
      </c>
      <c r="BI469" s="16"/>
      <c r="BJ469" s="17"/>
      <c r="BK469" s="17"/>
      <c r="BL469" s="17"/>
      <c r="BM469" s="17"/>
      <c r="BN469" s="15">
        <f t="shared" si="208"/>
        <v>0</v>
      </c>
    </row>
    <row r="470" spans="1:66" x14ac:dyDescent="0.2">
      <c r="A470" s="14" t="s">
        <v>991</v>
      </c>
      <c r="B470" s="14" t="s">
        <v>1068</v>
      </c>
      <c r="C470" s="67" t="s">
        <v>252</v>
      </c>
      <c r="D470" s="14" t="s">
        <v>241</v>
      </c>
      <c r="E470" s="14" t="s">
        <v>79</v>
      </c>
      <c r="F470" s="14" t="s">
        <v>32</v>
      </c>
      <c r="G470" s="98">
        <f t="shared" si="189"/>
        <v>0</v>
      </c>
      <c r="H470" s="98">
        <f t="shared" si="190"/>
        <v>0</v>
      </c>
      <c r="I470" s="98">
        <f t="shared" si="191"/>
        <v>0</v>
      </c>
      <c r="J470" s="98">
        <f t="shared" si="192"/>
        <v>0</v>
      </c>
      <c r="K470" s="98">
        <f t="shared" si="193"/>
        <v>0</v>
      </c>
      <c r="L470" s="15">
        <f t="shared" si="194"/>
        <v>0</v>
      </c>
      <c r="M470" s="99"/>
      <c r="N470" s="98"/>
      <c r="O470" s="98"/>
      <c r="P470" s="98"/>
      <c r="Q470" s="98"/>
      <c r="R470" s="15">
        <f t="shared" si="195"/>
        <v>0</v>
      </c>
      <c r="S470" s="16">
        <v>100</v>
      </c>
      <c r="T470" s="17">
        <v>100</v>
      </c>
      <c r="U470" s="17"/>
      <c r="V470" s="17"/>
      <c r="W470" s="17"/>
      <c r="X470" s="15">
        <f t="shared" si="196"/>
        <v>200</v>
      </c>
      <c r="Y470" s="18">
        <f>S470*('Labour cost esc'!J$12-1)</f>
        <v>0.50978324760659888</v>
      </c>
      <c r="Z470" s="19">
        <f>T470*('Labour cost esc'!K$12-1)</f>
        <v>0.76564859107493</v>
      </c>
      <c r="AA470" s="19">
        <f>U470*('Labour cost esc'!L$12-1)</f>
        <v>0</v>
      </c>
      <c r="AB470" s="19">
        <f>V470*('Labour cost esc'!M$12-1)</f>
        <v>0</v>
      </c>
      <c r="AC470" s="19">
        <f>W470*('Labour cost esc'!N$12-1)</f>
        <v>0</v>
      </c>
      <c r="AD470" s="15">
        <f t="shared" si="197"/>
        <v>1.2754318386815289</v>
      </c>
      <c r="AE470" s="18">
        <f t="shared" si="198"/>
        <v>100.50978324760661</v>
      </c>
      <c r="AF470" s="19">
        <f t="shared" si="199"/>
        <v>100.76564859107494</v>
      </c>
      <c r="AG470" s="19">
        <f t="shared" si="200"/>
        <v>0</v>
      </c>
      <c r="AH470" s="19">
        <f t="shared" si="201"/>
        <v>0</v>
      </c>
      <c r="AI470" s="19">
        <f t="shared" si="202"/>
        <v>0</v>
      </c>
      <c r="AJ470" s="20">
        <f t="shared" si="203"/>
        <v>201.27543183868153</v>
      </c>
      <c r="AK470" s="98">
        <f t="shared" si="209"/>
        <v>0</v>
      </c>
      <c r="AL470" s="98">
        <f t="shared" si="210"/>
        <v>0</v>
      </c>
      <c r="AM470" s="98">
        <f t="shared" si="211"/>
        <v>0</v>
      </c>
      <c r="AN470" s="98">
        <f t="shared" si="212"/>
        <v>0</v>
      </c>
      <c r="AO470" s="98">
        <f t="shared" si="213"/>
        <v>0</v>
      </c>
      <c r="AP470" s="15">
        <f t="shared" si="204"/>
        <v>0</v>
      </c>
      <c r="AQ470" s="99">
        <v>0</v>
      </c>
      <c r="AR470" s="98">
        <v>0</v>
      </c>
      <c r="AS470" s="98">
        <v>0</v>
      </c>
      <c r="AT470" s="98">
        <v>0</v>
      </c>
      <c r="AU470" s="98">
        <v>0</v>
      </c>
      <c r="AV470" s="15">
        <f t="shared" si="205"/>
        <v>0</v>
      </c>
      <c r="AW470" s="16"/>
      <c r="AX470" s="17"/>
      <c r="AY470" s="17"/>
      <c r="AZ470" s="17"/>
      <c r="BA470" s="17"/>
      <c r="BB470" s="15">
        <f t="shared" si="206"/>
        <v>0</v>
      </c>
      <c r="BC470" s="16"/>
      <c r="BD470" s="17"/>
      <c r="BE470" s="17"/>
      <c r="BF470" s="17"/>
      <c r="BG470" s="17"/>
      <c r="BH470" s="15">
        <f t="shared" si="207"/>
        <v>0</v>
      </c>
      <c r="BI470" s="16"/>
      <c r="BJ470" s="17"/>
      <c r="BK470" s="17"/>
      <c r="BL470" s="17"/>
      <c r="BM470" s="17"/>
      <c r="BN470" s="15">
        <f t="shared" si="208"/>
        <v>0</v>
      </c>
    </row>
    <row r="471" spans="1:66" x14ac:dyDescent="0.2">
      <c r="A471" s="14" t="s">
        <v>992</v>
      </c>
      <c r="B471" s="14" t="s">
        <v>1068</v>
      </c>
      <c r="C471" s="67" t="s">
        <v>253</v>
      </c>
      <c r="D471" s="14" t="s">
        <v>241</v>
      </c>
      <c r="E471" s="14" t="s">
        <v>118</v>
      </c>
      <c r="F471" s="14" t="s">
        <v>40</v>
      </c>
      <c r="G471" s="98">
        <f t="shared" si="189"/>
        <v>30</v>
      </c>
      <c r="H471" s="98">
        <f t="shared" si="190"/>
        <v>30</v>
      </c>
      <c r="I471" s="98">
        <f t="shared" si="191"/>
        <v>30</v>
      </c>
      <c r="J471" s="98">
        <f t="shared" si="192"/>
        <v>30</v>
      </c>
      <c r="K471" s="98">
        <f t="shared" si="193"/>
        <v>48</v>
      </c>
      <c r="L471" s="15">
        <f t="shared" si="194"/>
        <v>33.6</v>
      </c>
      <c r="M471" s="99">
        <v>10</v>
      </c>
      <c r="N471" s="98">
        <v>10</v>
      </c>
      <c r="O471" s="98">
        <v>10</v>
      </c>
      <c r="P471" s="98">
        <v>10</v>
      </c>
      <c r="Q471" s="98">
        <v>10</v>
      </c>
      <c r="R471" s="15">
        <f t="shared" si="195"/>
        <v>50</v>
      </c>
      <c r="S471" s="16">
        <v>300</v>
      </c>
      <c r="T471" s="17">
        <v>300</v>
      </c>
      <c r="U471" s="17">
        <v>300</v>
      </c>
      <c r="V471" s="17">
        <v>300</v>
      </c>
      <c r="W471" s="17">
        <v>480</v>
      </c>
      <c r="X471" s="15">
        <f t="shared" si="196"/>
        <v>1680</v>
      </c>
      <c r="Y471" s="18">
        <f>S471*('Labour cost esc'!J$12-1)</f>
        <v>1.5293497428197966</v>
      </c>
      <c r="Z471" s="19">
        <f>T471*('Labour cost esc'!K$12-1)</f>
        <v>2.29694577322479</v>
      </c>
      <c r="AA471" s="19">
        <f>U471*('Labour cost esc'!L$12-1)</f>
        <v>3.0664958544258214</v>
      </c>
      <c r="AB471" s="19">
        <f>V471*('Labour cost esc'!M$12-1)</f>
        <v>3.8380049608031319</v>
      </c>
      <c r="AC471" s="19">
        <f>W471*('Labour cost esc'!N$12-1)</f>
        <v>7.3783649270400531</v>
      </c>
      <c r="AD471" s="15">
        <f t="shared" si="197"/>
        <v>18.109161258313591</v>
      </c>
      <c r="AE471" s="18">
        <f t="shared" si="198"/>
        <v>301.52934974281982</v>
      </c>
      <c r="AF471" s="19">
        <f t="shared" si="199"/>
        <v>302.29694577322476</v>
      </c>
      <c r="AG471" s="19">
        <f t="shared" si="200"/>
        <v>303.0664958544258</v>
      </c>
      <c r="AH471" s="19">
        <f t="shared" si="201"/>
        <v>303.83800496080312</v>
      </c>
      <c r="AI471" s="19">
        <f t="shared" si="202"/>
        <v>487.37836492704002</v>
      </c>
      <c r="AJ471" s="20">
        <f t="shared" si="203"/>
        <v>1698.1091612583136</v>
      </c>
      <c r="AK471" s="98">
        <f t="shared" si="209"/>
        <v>0</v>
      </c>
      <c r="AL471" s="98">
        <f t="shared" si="210"/>
        <v>0</v>
      </c>
      <c r="AM471" s="98">
        <f t="shared" si="211"/>
        <v>0</v>
      </c>
      <c r="AN471" s="98">
        <f t="shared" si="212"/>
        <v>0</v>
      </c>
      <c r="AO471" s="98">
        <f t="shared" si="213"/>
        <v>0</v>
      </c>
      <c r="AP471" s="15">
        <f t="shared" si="204"/>
        <v>0</v>
      </c>
      <c r="AQ471" s="99">
        <v>0</v>
      </c>
      <c r="AR471" s="98">
        <v>0</v>
      </c>
      <c r="AS471" s="98">
        <v>0</v>
      </c>
      <c r="AT471" s="98">
        <v>0</v>
      </c>
      <c r="AU471" s="98">
        <v>0</v>
      </c>
      <c r="AV471" s="15">
        <f t="shared" si="205"/>
        <v>0</v>
      </c>
      <c r="AW471" s="16">
        <v>0</v>
      </c>
      <c r="AX471" s="17">
        <v>0</v>
      </c>
      <c r="AY471" s="17">
        <v>0</v>
      </c>
      <c r="AZ471" s="17">
        <v>0</v>
      </c>
      <c r="BA471" s="17">
        <v>0</v>
      </c>
      <c r="BB471" s="15">
        <f t="shared" si="206"/>
        <v>0</v>
      </c>
      <c r="BC471" s="16">
        <v>0</v>
      </c>
      <c r="BD471" s="17">
        <v>0</v>
      </c>
      <c r="BE471" s="17">
        <v>0</v>
      </c>
      <c r="BF471" s="17">
        <v>0</v>
      </c>
      <c r="BG471" s="17">
        <v>0</v>
      </c>
      <c r="BH471" s="15">
        <f t="shared" si="207"/>
        <v>0</v>
      </c>
      <c r="BI471" s="16">
        <v>0</v>
      </c>
      <c r="BJ471" s="17">
        <v>0</v>
      </c>
      <c r="BK471" s="17">
        <v>0</v>
      </c>
      <c r="BL471" s="17">
        <v>0</v>
      </c>
      <c r="BM471" s="17">
        <v>0</v>
      </c>
      <c r="BN471" s="15">
        <f t="shared" si="208"/>
        <v>0</v>
      </c>
    </row>
    <row r="472" spans="1:66" x14ac:dyDescent="0.2">
      <c r="A472" s="14" t="s">
        <v>993</v>
      </c>
      <c r="B472" s="14" t="s">
        <v>1068</v>
      </c>
      <c r="C472" s="67" t="s">
        <v>254</v>
      </c>
      <c r="D472" s="14" t="s">
        <v>241</v>
      </c>
      <c r="E472" s="14" t="s">
        <v>68</v>
      </c>
      <c r="F472" s="14" t="s">
        <v>32</v>
      </c>
      <c r="G472" s="98">
        <f t="shared" si="189"/>
        <v>100</v>
      </c>
      <c r="H472" s="98">
        <f t="shared" si="190"/>
        <v>100</v>
      </c>
      <c r="I472" s="98">
        <f t="shared" si="191"/>
        <v>100</v>
      </c>
      <c r="J472" s="98">
        <f t="shared" si="192"/>
        <v>100</v>
      </c>
      <c r="K472" s="98">
        <f t="shared" si="193"/>
        <v>100</v>
      </c>
      <c r="L472" s="15">
        <f t="shared" si="194"/>
        <v>100</v>
      </c>
      <c r="M472" s="99">
        <v>1</v>
      </c>
      <c r="N472" s="98">
        <v>1</v>
      </c>
      <c r="O472" s="98">
        <v>1</v>
      </c>
      <c r="P472" s="98">
        <v>1</v>
      </c>
      <c r="Q472" s="98">
        <v>1</v>
      </c>
      <c r="R472" s="15">
        <f t="shared" si="195"/>
        <v>5</v>
      </c>
      <c r="S472" s="16">
        <v>100</v>
      </c>
      <c r="T472" s="17">
        <v>100</v>
      </c>
      <c r="U472" s="17">
        <v>100</v>
      </c>
      <c r="V472" s="17">
        <v>100</v>
      </c>
      <c r="W472" s="17">
        <v>100</v>
      </c>
      <c r="X472" s="15">
        <f t="shared" si="196"/>
        <v>500</v>
      </c>
      <c r="Y472" s="18">
        <f>S472*('Labour cost esc'!J$12-1)</f>
        <v>0.50978324760659888</v>
      </c>
      <c r="Z472" s="19">
        <f>T472*('Labour cost esc'!K$12-1)</f>
        <v>0.76564859107493</v>
      </c>
      <c r="AA472" s="19">
        <f>U472*('Labour cost esc'!L$12-1)</f>
        <v>1.0221652848086071</v>
      </c>
      <c r="AB472" s="19">
        <f>V472*('Labour cost esc'!M$12-1)</f>
        <v>1.2793349869343773</v>
      </c>
      <c r="AC472" s="19">
        <f>W472*('Labour cost esc'!N$12-1)</f>
        <v>1.5371593598000111</v>
      </c>
      <c r="AD472" s="15">
        <f t="shared" si="197"/>
        <v>5.1140914702245244</v>
      </c>
      <c r="AE472" s="18">
        <f t="shared" si="198"/>
        <v>100.50978324760661</v>
      </c>
      <c r="AF472" s="19">
        <f t="shared" si="199"/>
        <v>100.76564859107494</v>
      </c>
      <c r="AG472" s="19">
        <f t="shared" si="200"/>
        <v>101.02216528480861</v>
      </c>
      <c r="AH472" s="19">
        <f t="shared" si="201"/>
        <v>101.27933498693437</v>
      </c>
      <c r="AI472" s="19">
        <f t="shared" si="202"/>
        <v>101.53715935980001</v>
      </c>
      <c r="AJ472" s="20">
        <f t="shared" si="203"/>
        <v>505.11409147022454</v>
      </c>
      <c r="AK472" s="98">
        <f t="shared" si="209"/>
        <v>0</v>
      </c>
      <c r="AL472" s="98">
        <f t="shared" si="210"/>
        <v>0</v>
      </c>
      <c r="AM472" s="98">
        <f t="shared" si="211"/>
        <v>0</v>
      </c>
      <c r="AN472" s="98">
        <f t="shared" si="212"/>
        <v>0</v>
      </c>
      <c r="AO472" s="98">
        <f t="shared" si="213"/>
        <v>0</v>
      </c>
      <c r="AP472" s="15">
        <f t="shared" si="204"/>
        <v>0</v>
      </c>
      <c r="AQ472" s="99">
        <v>0</v>
      </c>
      <c r="AR472" s="98">
        <v>0</v>
      </c>
      <c r="AS472" s="98">
        <v>0</v>
      </c>
      <c r="AT472" s="98">
        <v>0</v>
      </c>
      <c r="AU472" s="98">
        <v>0</v>
      </c>
      <c r="AV472" s="15">
        <f t="shared" si="205"/>
        <v>0</v>
      </c>
      <c r="AW472" s="16">
        <v>0</v>
      </c>
      <c r="AX472" s="17">
        <v>0</v>
      </c>
      <c r="AY472" s="17">
        <v>0</v>
      </c>
      <c r="AZ472" s="17">
        <v>0</v>
      </c>
      <c r="BA472" s="17">
        <v>0</v>
      </c>
      <c r="BB472" s="15">
        <f t="shared" si="206"/>
        <v>0</v>
      </c>
      <c r="BC472" s="16">
        <v>0</v>
      </c>
      <c r="BD472" s="17">
        <v>0</v>
      </c>
      <c r="BE472" s="17">
        <v>0</v>
      </c>
      <c r="BF472" s="17">
        <v>0</v>
      </c>
      <c r="BG472" s="17">
        <v>0</v>
      </c>
      <c r="BH472" s="15">
        <f t="shared" si="207"/>
        <v>0</v>
      </c>
      <c r="BI472" s="16">
        <v>0</v>
      </c>
      <c r="BJ472" s="17">
        <v>0</v>
      </c>
      <c r="BK472" s="17">
        <v>0</v>
      </c>
      <c r="BL472" s="17">
        <v>0</v>
      </c>
      <c r="BM472" s="17">
        <v>0</v>
      </c>
      <c r="BN472" s="15">
        <f t="shared" si="208"/>
        <v>0</v>
      </c>
    </row>
    <row r="473" spans="1:66" x14ac:dyDescent="0.2">
      <c r="A473" s="14" t="s">
        <v>994</v>
      </c>
      <c r="B473" s="14" t="s">
        <v>1068</v>
      </c>
      <c r="C473" s="67" t="s">
        <v>255</v>
      </c>
      <c r="D473" s="14" t="s">
        <v>241</v>
      </c>
      <c r="E473" s="14" t="s">
        <v>91</v>
      </c>
      <c r="F473" s="14" t="s">
        <v>37</v>
      </c>
      <c r="G473" s="98">
        <f t="shared" si="189"/>
        <v>350</v>
      </c>
      <c r="H473" s="98">
        <f t="shared" si="190"/>
        <v>0</v>
      </c>
      <c r="I473" s="98">
        <f t="shared" si="191"/>
        <v>0</v>
      </c>
      <c r="J473" s="98">
        <f t="shared" si="192"/>
        <v>0</v>
      </c>
      <c r="K473" s="98">
        <f t="shared" si="193"/>
        <v>0</v>
      </c>
      <c r="L473" s="15">
        <f t="shared" si="194"/>
        <v>350</v>
      </c>
      <c r="M473" s="99">
        <v>1</v>
      </c>
      <c r="N473" s="98">
        <v>0</v>
      </c>
      <c r="O473" s="98">
        <v>0</v>
      </c>
      <c r="P473" s="98">
        <v>0</v>
      </c>
      <c r="Q473" s="98">
        <v>0</v>
      </c>
      <c r="R473" s="15">
        <f t="shared" si="195"/>
        <v>1</v>
      </c>
      <c r="S473" s="16">
        <v>350</v>
      </c>
      <c r="T473" s="17">
        <v>0</v>
      </c>
      <c r="U473" s="17">
        <v>0</v>
      </c>
      <c r="V473" s="17">
        <v>0</v>
      </c>
      <c r="W473" s="17">
        <v>0</v>
      </c>
      <c r="X473" s="15">
        <f t="shared" si="196"/>
        <v>350</v>
      </c>
      <c r="Y473" s="18">
        <f>S473*('Labour cost esc'!J$12-1)</f>
        <v>1.7842413666230961</v>
      </c>
      <c r="Z473" s="19">
        <f>T473*('Labour cost esc'!K$12-1)</f>
        <v>0</v>
      </c>
      <c r="AA473" s="19">
        <f>U473*('Labour cost esc'!L$12-1)</f>
        <v>0</v>
      </c>
      <c r="AB473" s="19">
        <f>V473*('Labour cost esc'!M$12-1)</f>
        <v>0</v>
      </c>
      <c r="AC473" s="19">
        <f>W473*('Labour cost esc'!N$12-1)</f>
        <v>0</v>
      </c>
      <c r="AD473" s="15">
        <f t="shared" si="197"/>
        <v>1.7842413666230961</v>
      </c>
      <c r="AE473" s="18">
        <f t="shared" si="198"/>
        <v>351.78424136662312</v>
      </c>
      <c r="AF473" s="19">
        <f t="shared" si="199"/>
        <v>0</v>
      </c>
      <c r="AG473" s="19">
        <f t="shared" si="200"/>
        <v>0</v>
      </c>
      <c r="AH473" s="19">
        <f t="shared" si="201"/>
        <v>0</v>
      </c>
      <c r="AI473" s="19">
        <f t="shared" si="202"/>
        <v>0</v>
      </c>
      <c r="AJ473" s="20">
        <f t="shared" si="203"/>
        <v>351.78424136662312</v>
      </c>
      <c r="AK473" s="98">
        <f t="shared" si="209"/>
        <v>0</v>
      </c>
      <c r="AL473" s="98">
        <f t="shared" si="210"/>
        <v>0</v>
      </c>
      <c r="AM473" s="98">
        <f t="shared" si="211"/>
        <v>0</v>
      </c>
      <c r="AN473" s="98">
        <f t="shared" si="212"/>
        <v>0</v>
      </c>
      <c r="AO473" s="98">
        <f t="shared" si="213"/>
        <v>0</v>
      </c>
      <c r="AP473" s="15">
        <f t="shared" si="204"/>
        <v>0</v>
      </c>
      <c r="AQ473" s="99">
        <v>0</v>
      </c>
      <c r="AR473" s="98">
        <v>0</v>
      </c>
      <c r="AS473" s="98">
        <v>0</v>
      </c>
      <c r="AT473" s="98">
        <v>0</v>
      </c>
      <c r="AU473" s="98">
        <v>0</v>
      </c>
      <c r="AV473" s="15">
        <f t="shared" si="205"/>
        <v>0</v>
      </c>
      <c r="AW473" s="16">
        <v>0</v>
      </c>
      <c r="AX473" s="17">
        <v>0</v>
      </c>
      <c r="AY473" s="17">
        <v>0</v>
      </c>
      <c r="AZ473" s="17">
        <v>0</v>
      </c>
      <c r="BA473" s="17">
        <v>0</v>
      </c>
      <c r="BB473" s="15">
        <f t="shared" si="206"/>
        <v>0</v>
      </c>
      <c r="BC473" s="16">
        <v>0</v>
      </c>
      <c r="BD473" s="17">
        <v>0</v>
      </c>
      <c r="BE473" s="17">
        <v>0</v>
      </c>
      <c r="BF473" s="17">
        <v>0</v>
      </c>
      <c r="BG473" s="17">
        <v>0</v>
      </c>
      <c r="BH473" s="15">
        <f t="shared" si="207"/>
        <v>0</v>
      </c>
      <c r="BI473" s="16">
        <v>0</v>
      </c>
      <c r="BJ473" s="17">
        <v>0</v>
      </c>
      <c r="BK473" s="17">
        <v>0</v>
      </c>
      <c r="BL473" s="17">
        <v>0</v>
      </c>
      <c r="BM473" s="17">
        <v>0</v>
      </c>
      <c r="BN473" s="15">
        <f t="shared" si="208"/>
        <v>0</v>
      </c>
    </row>
    <row r="474" spans="1:66" x14ac:dyDescent="0.2">
      <c r="A474" s="14" t="s">
        <v>995</v>
      </c>
      <c r="B474" s="14" t="s">
        <v>1068</v>
      </c>
      <c r="C474" s="67" t="s">
        <v>256</v>
      </c>
      <c r="D474" s="14" t="s">
        <v>241</v>
      </c>
      <c r="E474" s="14" t="s">
        <v>91</v>
      </c>
      <c r="F474" s="14" t="s">
        <v>37</v>
      </c>
      <c r="G474" s="98">
        <f t="shared" si="189"/>
        <v>4</v>
      </c>
      <c r="H474" s="98">
        <f t="shared" si="190"/>
        <v>4</v>
      </c>
      <c r="I474" s="98">
        <f t="shared" si="191"/>
        <v>4</v>
      </c>
      <c r="J474" s="98">
        <f t="shared" si="192"/>
        <v>4</v>
      </c>
      <c r="K474" s="98">
        <f t="shared" si="193"/>
        <v>4</v>
      </c>
      <c r="L474" s="15">
        <f t="shared" si="194"/>
        <v>4</v>
      </c>
      <c r="M474" s="99">
        <v>10</v>
      </c>
      <c r="N474" s="98">
        <v>10</v>
      </c>
      <c r="O474" s="98">
        <v>10</v>
      </c>
      <c r="P474" s="98">
        <v>10</v>
      </c>
      <c r="Q474" s="98">
        <v>10</v>
      </c>
      <c r="R474" s="15">
        <f t="shared" si="195"/>
        <v>50</v>
      </c>
      <c r="S474" s="16">
        <v>40</v>
      </c>
      <c r="T474" s="17">
        <v>40</v>
      </c>
      <c r="U474" s="17">
        <v>40</v>
      </c>
      <c r="V474" s="17">
        <v>40</v>
      </c>
      <c r="W474" s="17">
        <v>40</v>
      </c>
      <c r="X474" s="15">
        <f t="shared" si="196"/>
        <v>200</v>
      </c>
      <c r="Y474" s="18">
        <f>S474*('Labour cost esc'!J$12-1)</f>
        <v>0.20391329904263955</v>
      </c>
      <c r="Z474" s="19">
        <f>T474*('Labour cost esc'!K$12-1)</f>
        <v>0.306259436429972</v>
      </c>
      <c r="AA474" s="19">
        <f>U474*('Labour cost esc'!L$12-1)</f>
        <v>0.40886611392344285</v>
      </c>
      <c r="AB474" s="19">
        <f>V474*('Labour cost esc'!M$12-1)</f>
        <v>0.51173399477375092</v>
      </c>
      <c r="AC474" s="19">
        <f>W474*('Labour cost esc'!N$12-1)</f>
        <v>0.61486374392000442</v>
      </c>
      <c r="AD474" s="15">
        <f t="shared" si="197"/>
        <v>2.0456365880898097</v>
      </c>
      <c r="AE474" s="18">
        <f t="shared" si="198"/>
        <v>40.20391329904264</v>
      </c>
      <c r="AF474" s="19">
        <f t="shared" si="199"/>
        <v>40.306259436429968</v>
      </c>
      <c r="AG474" s="19">
        <f t="shared" si="200"/>
        <v>40.408866113923445</v>
      </c>
      <c r="AH474" s="19">
        <f t="shared" si="201"/>
        <v>40.511733994773749</v>
      </c>
      <c r="AI474" s="19">
        <f t="shared" si="202"/>
        <v>40.614863743920004</v>
      </c>
      <c r="AJ474" s="20">
        <f t="shared" si="203"/>
        <v>202.04563658808982</v>
      </c>
      <c r="AK474" s="98">
        <f t="shared" si="209"/>
        <v>0</v>
      </c>
      <c r="AL474" s="98">
        <f t="shared" si="210"/>
        <v>0</v>
      </c>
      <c r="AM474" s="98">
        <f t="shared" si="211"/>
        <v>0</v>
      </c>
      <c r="AN474" s="98">
        <f t="shared" si="212"/>
        <v>0</v>
      </c>
      <c r="AO474" s="98">
        <f t="shared" si="213"/>
        <v>0</v>
      </c>
      <c r="AP474" s="15">
        <f t="shared" si="204"/>
        <v>0</v>
      </c>
      <c r="AQ474" s="99">
        <v>0</v>
      </c>
      <c r="AR474" s="98">
        <v>0</v>
      </c>
      <c r="AS474" s="98">
        <v>0</v>
      </c>
      <c r="AT474" s="98">
        <v>0</v>
      </c>
      <c r="AU474" s="98">
        <v>0</v>
      </c>
      <c r="AV474" s="15">
        <f t="shared" si="205"/>
        <v>0</v>
      </c>
      <c r="AW474" s="16">
        <v>0</v>
      </c>
      <c r="AX474" s="17">
        <v>0</v>
      </c>
      <c r="AY474" s="17">
        <v>0</v>
      </c>
      <c r="AZ474" s="17">
        <v>0</v>
      </c>
      <c r="BA474" s="17">
        <v>0</v>
      </c>
      <c r="BB474" s="15">
        <f t="shared" si="206"/>
        <v>0</v>
      </c>
      <c r="BC474" s="16">
        <v>0</v>
      </c>
      <c r="BD474" s="17">
        <v>0</v>
      </c>
      <c r="BE474" s="17">
        <v>0</v>
      </c>
      <c r="BF474" s="17">
        <v>0</v>
      </c>
      <c r="BG474" s="17">
        <v>0</v>
      </c>
      <c r="BH474" s="15">
        <f t="shared" si="207"/>
        <v>0</v>
      </c>
      <c r="BI474" s="16">
        <v>0</v>
      </c>
      <c r="BJ474" s="17">
        <v>0</v>
      </c>
      <c r="BK474" s="17">
        <v>0</v>
      </c>
      <c r="BL474" s="17">
        <v>0</v>
      </c>
      <c r="BM474" s="17">
        <v>0</v>
      </c>
      <c r="BN474" s="15">
        <f t="shared" si="208"/>
        <v>0</v>
      </c>
    </row>
    <row r="475" spans="1:66" x14ac:dyDescent="0.2">
      <c r="A475" s="14" t="s">
        <v>996</v>
      </c>
      <c r="B475" s="14" t="s">
        <v>1068</v>
      </c>
      <c r="C475" s="67" t="s">
        <v>257</v>
      </c>
      <c r="D475" s="14" t="s">
        <v>241</v>
      </c>
      <c r="E475" s="14" t="s">
        <v>91</v>
      </c>
      <c r="F475" s="14" t="s">
        <v>32</v>
      </c>
      <c r="G475" s="98">
        <f t="shared" si="189"/>
        <v>50</v>
      </c>
      <c r="H475" s="98">
        <f t="shared" si="190"/>
        <v>50</v>
      </c>
      <c r="I475" s="98">
        <f t="shared" si="191"/>
        <v>50</v>
      </c>
      <c r="J475" s="98">
        <f t="shared" si="192"/>
        <v>0</v>
      </c>
      <c r="K475" s="98">
        <f t="shared" si="193"/>
        <v>0</v>
      </c>
      <c r="L475" s="15">
        <f t="shared" si="194"/>
        <v>50</v>
      </c>
      <c r="M475" s="99">
        <v>2</v>
      </c>
      <c r="N475" s="98">
        <v>2</v>
      </c>
      <c r="O475" s="98">
        <v>2</v>
      </c>
      <c r="P475" s="98">
        <v>0</v>
      </c>
      <c r="Q475" s="98">
        <v>0</v>
      </c>
      <c r="R475" s="15">
        <f t="shared" si="195"/>
        <v>6</v>
      </c>
      <c r="S475" s="16">
        <v>100</v>
      </c>
      <c r="T475" s="17">
        <v>100</v>
      </c>
      <c r="U475" s="17">
        <v>100</v>
      </c>
      <c r="V475" s="17">
        <v>0</v>
      </c>
      <c r="W475" s="17">
        <v>0</v>
      </c>
      <c r="X475" s="15">
        <f t="shared" si="196"/>
        <v>300</v>
      </c>
      <c r="Y475" s="18">
        <f>S475*('Labour cost esc'!J$12-1)</f>
        <v>0.50978324760659888</v>
      </c>
      <c r="Z475" s="19">
        <f>T475*('Labour cost esc'!K$12-1)</f>
        <v>0.76564859107493</v>
      </c>
      <c r="AA475" s="19">
        <f>U475*('Labour cost esc'!L$12-1)</f>
        <v>1.0221652848086071</v>
      </c>
      <c r="AB475" s="19">
        <f>V475*('Labour cost esc'!M$12-1)</f>
        <v>0</v>
      </c>
      <c r="AC475" s="19">
        <f>W475*('Labour cost esc'!N$12-1)</f>
        <v>0</v>
      </c>
      <c r="AD475" s="15">
        <f t="shared" si="197"/>
        <v>2.297597123490136</v>
      </c>
      <c r="AE475" s="18">
        <f t="shared" si="198"/>
        <v>100.50978324760661</v>
      </c>
      <c r="AF475" s="19">
        <f t="shared" si="199"/>
        <v>100.76564859107494</v>
      </c>
      <c r="AG475" s="19">
        <f t="shared" si="200"/>
        <v>101.02216528480861</v>
      </c>
      <c r="AH475" s="19">
        <f t="shared" si="201"/>
        <v>0</v>
      </c>
      <c r="AI475" s="19">
        <f t="shared" si="202"/>
        <v>0</v>
      </c>
      <c r="AJ475" s="20">
        <f t="shared" si="203"/>
        <v>302.29759712349016</v>
      </c>
      <c r="AK475" s="98">
        <f t="shared" si="209"/>
        <v>0</v>
      </c>
      <c r="AL475" s="98">
        <f t="shared" si="210"/>
        <v>0</v>
      </c>
      <c r="AM475" s="98">
        <f t="shared" si="211"/>
        <v>0</v>
      </c>
      <c r="AN475" s="98">
        <f t="shared" si="212"/>
        <v>0</v>
      </c>
      <c r="AO475" s="98">
        <f t="shared" si="213"/>
        <v>0</v>
      </c>
      <c r="AP475" s="15">
        <f t="shared" si="204"/>
        <v>0</v>
      </c>
      <c r="AQ475" s="99">
        <v>0</v>
      </c>
      <c r="AR475" s="98">
        <v>0</v>
      </c>
      <c r="AS475" s="98">
        <v>0</v>
      </c>
      <c r="AT475" s="98">
        <v>0</v>
      </c>
      <c r="AU475" s="98">
        <v>0</v>
      </c>
      <c r="AV475" s="15">
        <f t="shared" si="205"/>
        <v>0</v>
      </c>
      <c r="AW475" s="16">
        <v>0</v>
      </c>
      <c r="AX475" s="17">
        <v>0</v>
      </c>
      <c r="AY475" s="17">
        <v>0</v>
      </c>
      <c r="AZ475" s="17">
        <v>0</v>
      </c>
      <c r="BA475" s="17">
        <v>0</v>
      </c>
      <c r="BB475" s="15">
        <f t="shared" si="206"/>
        <v>0</v>
      </c>
      <c r="BC475" s="16">
        <v>0</v>
      </c>
      <c r="BD475" s="17">
        <v>0</v>
      </c>
      <c r="BE475" s="17">
        <v>0</v>
      </c>
      <c r="BF475" s="17">
        <v>0</v>
      </c>
      <c r="BG475" s="17">
        <v>0</v>
      </c>
      <c r="BH475" s="15">
        <f t="shared" si="207"/>
        <v>0</v>
      </c>
      <c r="BI475" s="16">
        <v>0</v>
      </c>
      <c r="BJ475" s="17">
        <v>0</v>
      </c>
      <c r="BK475" s="17">
        <v>0</v>
      </c>
      <c r="BL475" s="17">
        <v>0</v>
      </c>
      <c r="BM475" s="17">
        <v>0</v>
      </c>
      <c r="BN475" s="15">
        <f t="shared" si="208"/>
        <v>0</v>
      </c>
    </row>
    <row r="476" spans="1:66" x14ac:dyDescent="0.2">
      <c r="A476" s="14" t="s">
        <v>997</v>
      </c>
      <c r="B476" s="14" t="s">
        <v>1068</v>
      </c>
      <c r="C476" s="67" t="s">
        <v>258</v>
      </c>
      <c r="D476" s="14" t="s">
        <v>241</v>
      </c>
      <c r="E476" s="14" t="s">
        <v>118</v>
      </c>
      <c r="F476" s="14" t="s">
        <v>40</v>
      </c>
      <c r="G476" s="98">
        <f t="shared" si="189"/>
        <v>0</v>
      </c>
      <c r="H476" s="98">
        <f t="shared" si="190"/>
        <v>3050</v>
      </c>
      <c r="I476" s="98">
        <f t="shared" si="191"/>
        <v>250</v>
      </c>
      <c r="J476" s="98">
        <f t="shared" si="192"/>
        <v>3050</v>
      </c>
      <c r="K476" s="98">
        <f t="shared" si="193"/>
        <v>0</v>
      </c>
      <c r="L476" s="15">
        <f t="shared" si="194"/>
        <v>2116.6666666666665</v>
      </c>
      <c r="M476" s="99">
        <v>0</v>
      </c>
      <c r="N476" s="98">
        <v>2</v>
      </c>
      <c r="O476" s="98">
        <v>2</v>
      </c>
      <c r="P476" s="98">
        <v>2</v>
      </c>
      <c r="Q476" s="98">
        <v>0</v>
      </c>
      <c r="R476" s="15">
        <f t="shared" si="195"/>
        <v>6</v>
      </c>
      <c r="S476" s="16">
        <v>0</v>
      </c>
      <c r="T476" s="17">
        <v>6100</v>
      </c>
      <c r="U476" s="17">
        <v>500</v>
      </c>
      <c r="V476" s="17">
        <v>6100</v>
      </c>
      <c r="W476" s="17">
        <v>0</v>
      </c>
      <c r="X476" s="15">
        <f t="shared" si="196"/>
        <v>12700</v>
      </c>
      <c r="Y476" s="18">
        <f>S476*('Labour cost esc'!J$12-1)</f>
        <v>0</v>
      </c>
      <c r="Z476" s="19">
        <f>T476*('Labour cost esc'!K$12-1)</f>
        <v>46.704564055570728</v>
      </c>
      <c r="AA476" s="19">
        <f>U476*('Labour cost esc'!L$12-1)</f>
        <v>5.1108264240430357</v>
      </c>
      <c r="AB476" s="19">
        <f>V476*('Labour cost esc'!M$12-1)</f>
        <v>78.039434202997015</v>
      </c>
      <c r="AC476" s="19">
        <f>W476*('Labour cost esc'!N$12-1)</f>
        <v>0</v>
      </c>
      <c r="AD476" s="15">
        <f t="shared" si="197"/>
        <v>129.85482468261077</v>
      </c>
      <c r="AE476" s="18">
        <f t="shared" si="198"/>
        <v>0</v>
      </c>
      <c r="AF476" s="19">
        <f t="shared" si="199"/>
        <v>6146.7045640555707</v>
      </c>
      <c r="AG476" s="19">
        <f t="shared" si="200"/>
        <v>505.11082642404301</v>
      </c>
      <c r="AH476" s="19">
        <f t="shared" si="201"/>
        <v>6178.0394342029967</v>
      </c>
      <c r="AI476" s="19">
        <f t="shared" si="202"/>
        <v>0</v>
      </c>
      <c r="AJ476" s="20">
        <f t="shared" si="203"/>
        <v>12829.85482468261</v>
      </c>
      <c r="AK476" s="98">
        <f t="shared" si="209"/>
        <v>0</v>
      </c>
      <c r="AL476" s="98">
        <f t="shared" si="210"/>
        <v>0</v>
      </c>
      <c r="AM476" s="98">
        <f t="shared" si="211"/>
        <v>0</v>
      </c>
      <c r="AN476" s="98">
        <f t="shared" si="212"/>
        <v>0</v>
      </c>
      <c r="AO476" s="98">
        <f t="shared" si="213"/>
        <v>0</v>
      </c>
      <c r="AP476" s="15">
        <f t="shared" si="204"/>
        <v>0</v>
      </c>
      <c r="AQ476" s="99">
        <v>0</v>
      </c>
      <c r="AR476" s="98">
        <v>0</v>
      </c>
      <c r="AS476" s="98">
        <v>0</v>
      </c>
      <c r="AT476" s="98">
        <v>0</v>
      </c>
      <c r="AU476" s="98">
        <v>0</v>
      </c>
      <c r="AV476" s="15">
        <f t="shared" si="205"/>
        <v>0</v>
      </c>
      <c r="AW476" s="16">
        <v>573.31657145871384</v>
      </c>
      <c r="AX476" s="17">
        <v>1157.8510198077518</v>
      </c>
      <c r="AY476" s="17">
        <v>-270.27460403999999</v>
      </c>
      <c r="AZ476" s="17">
        <v>948.61139000000026</v>
      </c>
      <c r="BA476" s="17">
        <v>1000</v>
      </c>
      <c r="BB476" s="15">
        <f t="shared" si="206"/>
        <v>3409.5043772264657</v>
      </c>
      <c r="BC476" s="16">
        <v>609.18417251945846</v>
      </c>
      <c r="BD476" s="17">
        <v>1072.8855289128674</v>
      </c>
      <c r="BE476" s="17">
        <v>1073.6073995618704</v>
      </c>
      <c r="BF476" s="17">
        <v>1074.3297559078276</v>
      </c>
      <c r="BG476" s="17">
        <v>1221.6506798608309</v>
      </c>
      <c r="BH476" s="15">
        <f t="shared" si="207"/>
        <v>5051.6575367628548</v>
      </c>
      <c r="BI476" s="16">
        <v>260.36073969054542</v>
      </c>
      <c r="BJ476" s="17">
        <v>151.11691783322033</v>
      </c>
      <c r="BK476" s="17">
        <v>507.27402720015795</v>
      </c>
      <c r="BL476" s="17">
        <v>506.29834319700512</v>
      </c>
      <c r="BM476" s="17">
        <v>345.6477244439078</v>
      </c>
      <c r="BN476" s="15">
        <f t="shared" si="208"/>
        <v>1770.6977523648366</v>
      </c>
    </row>
    <row r="477" spans="1:66" x14ac:dyDescent="0.2">
      <c r="A477" s="14" t="s">
        <v>997</v>
      </c>
      <c r="B477" s="14" t="s">
        <v>1068</v>
      </c>
      <c r="C477" s="67" t="s">
        <v>1106</v>
      </c>
      <c r="D477" s="14" t="s">
        <v>241</v>
      </c>
      <c r="E477" s="14" t="s">
        <v>118</v>
      </c>
      <c r="F477" s="14" t="s">
        <v>40</v>
      </c>
      <c r="G477" s="98">
        <f t="shared" ref="G477" si="225">IFERROR(S477/M477,0)</f>
        <v>0</v>
      </c>
      <c r="H477" s="98">
        <f t="shared" ref="H477" si="226">IFERROR(T477/N477,0)</f>
        <v>0</v>
      </c>
      <c r="I477" s="98">
        <f t="shared" ref="I477" si="227">IFERROR(U477/O477,0)</f>
        <v>0</v>
      </c>
      <c r="J477" s="98">
        <f t="shared" ref="J477" si="228">IFERROR(V477/P477,0)</f>
        <v>0</v>
      </c>
      <c r="K477" s="98">
        <f t="shared" ref="K477" si="229">IFERROR(W477/Q477,0)</f>
        <v>0</v>
      </c>
      <c r="L477" s="15">
        <f t="shared" ref="L477" si="230">IFERROR(X477/R477,0)</f>
        <v>0</v>
      </c>
      <c r="M477" s="99"/>
      <c r="N477" s="98"/>
      <c r="O477" s="98"/>
      <c r="P477" s="98"/>
      <c r="Q477" s="98"/>
      <c r="R477" s="15">
        <f t="shared" ref="R477" si="231">SUM(M477:Q477)</f>
        <v>0</v>
      </c>
      <c r="S477" s="16">
        <v>0</v>
      </c>
      <c r="T477" s="17">
        <v>0</v>
      </c>
      <c r="U477" s="17">
        <v>0</v>
      </c>
      <c r="V477" s="17">
        <v>0</v>
      </c>
      <c r="W477" s="17">
        <v>566</v>
      </c>
      <c r="X477" s="15">
        <f t="shared" si="196"/>
        <v>566</v>
      </c>
      <c r="Y477" s="18">
        <f>S477*('Labour cost esc'!J$12-1)</f>
        <v>0</v>
      </c>
      <c r="Z477" s="19">
        <f>T477*('Labour cost esc'!K$12-1)</f>
        <v>0</v>
      </c>
      <c r="AA477" s="19">
        <f>U477*('Labour cost esc'!L$12-1)</f>
        <v>0</v>
      </c>
      <c r="AB477" s="19">
        <f>V477*('Labour cost esc'!M$12-1)</f>
        <v>0</v>
      </c>
      <c r="AC477" s="19">
        <f>W477*('Labour cost esc'!N$12-1)</f>
        <v>8.7003219764680626</v>
      </c>
      <c r="AD477" s="15">
        <f t="shared" ref="AD477" si="232">SUM(Y477:AC477)</f>
        <v>8.7003219764680626</v>
      </c>
      <c r="AE477" s="18">
        <f t="shared" ref="AE477" si="233">S477+Y477</f>
        <v>0</v>
      </c>
      <c r="AF477" s="19">
        <f t="shared" ref="AF477" si="234">T477+Z477</f>
        <v>0</v>
      </c>
      <c r="AG477" s="19">
        <f t="shared" ref="AG477" si="235">U477+AA477</f>
        <v>0</v>
      </c>
      <c r="AH477" s="19">
        <f t="shared" ref="AH477" si="236">V477+AB477</f>
        <v>0</v>
      </c>
      <c r="AI477" s="19">
        <f t="shared" ref="AI477" si="237">W477+AC477</f>
        <v>574.7003219764681</v>
      </c>
      <c r="AJ477" s="20">
        <f t="shared" ref="AJ477" si="238">SUM(AE477:AI477)</f>
        <v>574.7003219764681</v>
      </c>
      <c r="AK477" s="98">
        <f t="shared" si="209"/>
        <v>0</v>
      </c>
      <c r="AL477" s="98">
        <f t="shared" si="210"/>
        <v>0</v>
      </c>
      <c r="AM477" s="98">
        <f t="shared" si="211"/>
        <v>0</v>
      </c>
      <c r="AN477" s="98">
        <f t="shared" si="212"/>
        <v>0</v>
      </c>
      <c r="AO477" s="98">
        <f t="shared" si="213"/>
        <v>0</v>
      </c>
      <c r="AP477" s="15">
        <f t="shared" ref="AP477" si="239">IFERROR(BB477/AV477,0)</f>
        <v>0</v>
      </c>
      <c r="AQ477" s="99">
        <v>0</v>
      </c>
      <c r="AR477" s="98">
        <v>0</v>
      </c>
      <c r="AS477" s="98">
        <v>0</v>
      </c>
      <c r="AT477" s="98">
        <v>0</v>
      </c>
      <c r="AU477" s="98">
        <v>0</v>
      </c>
      <c r="AV477" s="15">
        <f t="shared" ref="AV477" si="240">SUM(AQ477:AU477)</f>
        <v>0</v>
      </c>
      <c r="AW477" s="16">
        <v>0</v>
      </c>
      <c r="AX477" s="17">
        <v>0</v>
      </c>
      <c r="AY477" s="17">
        <v>0</v>
      </c>
      <c r="AZ477" s="17">
        <v>0</v>
      </c>
      <c r="BA477" s="17">
        <v>0</v>
      </c>
      <c r="BB477" s="15">
        <f t="shared" ref="BB477" si="241">SUM(AW477:BA477)</f>
        <v>0</v>
      </c>
      <c r="BC477" s="16">
        <v>0</v>
      </c>
      <c r="BD477" s="17">
        <v>0</v>
      </c>
      <c r="BE477" s="17">
        <v>0</v>
      </c>
      <c r="BF477" s="17">
        <v>0</v>
      </c>
      <c r="BG477" s="17">
        <v>0</v>
      </c>
      <c r="BH477" s="15">
        <f t="shared" ref="BH477" si="242">SUM(BC477:BG477)</f>
        <v>0</v>
      </c>
      <c r="BI477" s="16">
        <v>0</v>
      </c>
      <c r="BJ477" s="17">
        <v>0</v>
      </c>
      <c r="BK477" s="17">
        <v>0</v>
      </c>
      <c r="BL477" s="17">
        <v>0</v>
      </c>
      <c r="BM477" s="17">
        <v>0</v>
      </c>
      <c r="BN477" s="15">
        <f t="shared" ref="BN477" si="243">SUM(BI477:BM477)</f>
        <v>0</v>
      </c>
    </row>
    <row r="478" spans="1:66" x14ac:dyDescent="0.2">
      <c r="A478" s="14" t="s">
        <v>998</v>
      </c>
      <c r="B478" s="14" t="s">
        <v>1068</v>
      </c>
      <c r="C478" s="67" t="s">
        <v>259</v>
      </c>
      <c r="D478" s="14" t="s">
        <v>241</v>
      </c>
      <c r="E478" s="14" t="s">
        <v>36</v>
      </c>
      <c r="F478" s="14" t="s">
        <v>40</v>
      </c>
      <c r="G478" s="98">
        <f t="shared" si="189"/>
        <v>0</v>
      </c>
      <c r="H478" s="98">
        <f t="shared" si="190"/>
        <v>0</v>
      </c>
      <c r="I478" s="98">
        <f t="shared" si="191"/>
        <v>0</v>
      </c>
      <c r="J478" s="98">
        <f t="shared" si="192"/>
        <v>0</v>
      </c>
      <c r="K478" s="98">
        <f t="shared" si="193"/>
        <v>0</v>
      </c>
      <c r="L478" s="15">
        <f t="shared" si="194"/>
        <v>0</v>
      </c>
      <c r="M478" s="99">
        <v>0</v>
      </c>
      <c r="N478" s="98">
        <v>0</v>
      </c>
      <c r="O478" s="98">
        <v>0</v>
      </c>
      <c r="P478" s="98">
        <v>0</v>
      </c>
      <c r="Q478" s="98">
        <v>0</v>
      </c>
      <c r="R478" s="15">
        <f t="shared" si="195"/>
        <v>0</v>
      </c>
      <c r="S478" s="16">
        <v>45</v>
      </c>
      <c r="T478" s="17">
        <v>45</v>
      </c>
      <c r="U478" s="17">
        <v>0</v>
      </c>
      <c r="V478" s="17">
        <v>0</v>
      </c>
      <c r="W478" s="17">
        <v>0</v>
      </c>
      <c r="X478" s="15">
        <f t="shared" si="196"/>
        <v>90</v>
      </c>
      <c r="Y478" s="18">
        <f>S478*('Labour cost esc'!J$12-1)</f>
        <v>0.22940246142296949</v>
      </c>
      <c r="Z478" s="19">
        <f>T478*('Labour cost esc'!K$12-1)</f>
        <v>0.3445418659837185</v>
      </c>
      <c r="AA478" s="19">
        <f>U478*('Labour cost esc'!L$12-1)</f>
        <v>0</v>
      </c>
      <c r="AB478" s="19">
        <f>V478*('Labour cost esc'!M$12-1)</f>
        <v>0</v>
      </c>
      <c r="AC478" s="19">
        <f>W478*('Labour cost esc'!N$12-1)</f>
        <v>0</v>
      </c>
      <c r="AD478" s="15">
        <f t="shared" si="197"/>
        <v>0.57394432740668799</v>
      </c>
      <c r="AE478" s="18">
        <f t="shared" si="198"/>
        <v>45.229402461422971</v>
      </c>
      <c r="AF478" s="19">
        <f t="shared" si="199"/>
        <v>45.344541865983722</v>
      </c>
      <c r="AG478" s="19">
        <f t="shared" si="200"/>
        <v>0</v>
      </c>
      <c r="AH478" s="19">
        <f t="shared" si="201"/>
        <v>0</v>
      </c>
      <c r="AI478" s="19">
        <f t="shared" si="202"/>
        <v>0</v>
      </c>
      <c r="AJ478" s="20">
        <f t="shared" si="203"/>
        <v>90.573944327406693</v>
      </c>
      <c r="AK478" s="98">
        <f t="shared" si="209"/>
        <v>0</v>
      </c>
      <c r="AL478" s="98">
        <f t="shared" si="210"/>
        <v>0</v>
      </c>
      <c r="AM478" s="98">
        <f t="shared" si="211"/>
        <v>0</v>
      </c>
      <c r="AN478" s="98">
        <f t="shared" si="212"/>
        <v>0</v>
      </c>
      <c r="AO478" s="98">
        <f t="shared" si="213"/>
        <v>0</v>
      </c>
      <c r="AP478" s="15">
        <f t="shared" si="204"/>
        <v>0</v>
      </c>
      <c r="AQ478" s="99">
        <v>0</v>
      </c>
      <c r="AR478" s="98">
        <v>0</v>
      </c>
      <c r="AS478" s="98">
        <v>0</v>
      </c>
      <c r="AT478" s="98">
        <v>0</v>
      </c>
      <c r="AU478" s="98">
        <v>0</v>
      </c>
      <c r="AV478" s="15">
        <f t="shared" si="205"/>
        <v>0</v>
      </c>
      <c r="AW478" s="16">
        <v>0</v>
      </c>
      <c r="AX478" s="17">
        <v>0</v>
      </c>
      <c r="AY478" s="17">
        <v>0</v>
      </c>
      <c r="AZ478" s="17">
        <v>0</v>
      </c>
      <c r="BA478" s="17">
        <v>0</v>
      </c>
      <c r="BB478" s="15">
        <f t="shared" si="206"/>
        <v>0</v>
      </c>
      <c r="BC478" s="16">
        <v>0</v>
      </c>
      <c r="BD478" s="17">
        <v>0</v>
      </c>
      <c r="BE478" s="17">
        <v>0</v>
      </c>
      <c r="BF478" s="17">
        <v>0</v>
      </c>
      <c r="BG478" s="17">
        <v>0</v>
      </c>
      <c r="BH478" s="15">
        <f t="shared" si="207"/>
        <v>0</v>
      </c>
      <c r="BI478" s="16">
        <v>0</v>
      </c>
      <c r="BJ478" s="17">
        <v>0</v>
      </c>
      <c r="BK478" s="17">
        <v>0</v>
      </c>
      <c r="BL478" s="17">
        <v>0</v>
      </c>
      <c r="BM478" s="17">
        <v>0</v>
      </c>
      <c r="BN478" s="15">
        <f t="shared" si="208"/>
        <v>0</v>
      </c>
    </row>
    <row r="479" spans="1:66" x14ac:dyDescent="0.2">
      <c r="A479" s="14" t="s">
        <v>999</v>
      </c>
      <c r="B479" s="14" t="s">
        <v>1068</v>
      </c>
      <c r="C479" s="67" t="s">
        <v>260</v>
      </c>
      <c r="D479" s="14" t="s">
        <v>241</v>
      </c>
      <c r="E479" s="14" t="s">
        <v>34</v>
      </c>
      <c r="F479" s="14" t="s">
        <v>32</v>
      </c>
      <c r="G479" s="98">
        <f t="shared" si="189"/>
        <v>90</v>
      </c>
      <c r="H479" s="98">
        <f t="shared" si="190"/>
        <v>90</v>
      </c>
      <c r="I479" s="98">
        <f t="shared" si="191"/>
        <v>90</v>
      </c>
      <c r="J479" s="98">
        <f t="shared" si="192"/>
        <v>90</v>
      </c>
      <c r="K479" s="98">
        <f t="shared" si="193"/>
        <v>90</v>
      </c>
      <c r="L479" s="15">
        <f t="shared" si="194"/>
        <v>90</v>
      </c>
      <c r="M479" s="99">
        <v>1</v>
      </c>
      <c r="N479" s="98">
        <v>1</v>
      </c>
      <c r="O479" s="98">
        <v>1</v>
      </c>
      <c r="P479" s="98">
        <v>1</v>
      </c>
      <c r="Q479" s="98">
        <v>1</v>
      </c>
      <c r="R479" s="15">
        <f t="shared" si="195"/>
        <v>5</v>
      </c>
      <c r="S479" s="16">
        <v>90</v>
      </c>
      <c r="T479" s="17">
        <v>90</v>
      </c>
      <c r="U479" s="17">
        <v>90</v>
      </c>
      <c r="V479" s="17">
        <v>90</v>
      </c>
      <c r="W479" s="17">
        <v>90</v>
      </c>
      <c r="X479" s="15">
        <f t="shared" si="196"/>
        <v>450</v>
      </c>
      <c r="Y479" s="18">
        <f>S479*('Labour cost esc'!J$12-1)</f>
        <v>0.45880492284593899</v>
      </c>
      <c r="Z479" s="19">
        <f>T479*('Labour cost esc'!K$12-1)</f>
        <v>0.689083731967437</v>
      </c>
      <c r="AA479" s="19">
        <f>U479*('Labour cost esc'!L$12-1)</f>
        <v>0.91994875632774642</v>
      </c>
      <c r="AB479" s="19">
        <f>V479*('Labour cost esc'!M$12-1)</f>
        <v>1.1514014882409396</v>
      </c>
      <c r="AC479" s="19">
        <f>W479*('Labour cost esc'!N$12-1)</f>
        <v>1.38344342382001</v>
      </c>
      <c r="AD479" s="15">
        <f t="shared" si="197"/>
        <v>4.6026823232020719</v>
      </c>
      <c r="AE479" s="18">
        <f t="shared" si="198"/>
        <v>90.458804922845943</v>
      </c>
      <c r="AF479" s="19">
        <f t="shared" si="199"/>
        <v>90.689083731967443</v>
      </c>
      <c r="AG479" s="19">
        <f t="shared" si="200"/>
        <v>90.919948756327742</v>
      </c>
      <c r="AH479" s="19">
        <f t="shared" si="201"/>
        <v>91.151401488240936</v>
      </c>
      <c r="AI479" s="19">
        <f t="shared" si="202"/>
        <v>91.383443423820012</v>
      </c>
      <c r="AJ479" s="20">
        <f t="shared" si="203"/>
        <v>454.60268232320209</v>
      </c>
      <c r="AK479" s="98">
        <f t="shared" si="209"/>
        <v>0</v>
      </c>
      <c r="AL479" s="98">
        <f t="shared" si="210"/>
        <v>0</v>
      </c>
      <c r="AM479" s="98">
        <f t="shared" si="211"/>
        <v>0</v>
      </c>
      <c r="AN479" s="98">
        <f t="shared" si="212"/>
        <v>0</v>
      </c>
      <c r="AO479" s="98">
        <f t="shared" si="213"/>
        <v>0</v>
      </c>
      <c r="AP479" s="15">
        <f t="shared" si="204"/>
        <v>0</v>
      </c>
      <c r="AQ479" s="99">
        <v>0</v>
      </c>
      <c r="AR479" s="98">
        <v>0</v>
      </c>
      <c r="AS479" s="98">
        <v>0</v>
      </c>
      <c r="AT479" s="98">
        <v>0</v>
      </c>
      <c r="AU479" s="98">
        <v>0</v>
      </c>
      <c r="AV479" s="15">
        <f t="shared" si="205"/>
        <v>0</v>
      </c>
      <c r="AW479" s="16">
        <v>0</v>
      </c>
      <c r="AX479" s="17">
        <v>0</v>
      </c>
      <c r="AY479" s="17">
        <v>0</v>
      </c>
      <c r="AZ479" s="17">
        <v>0</v>
      </c>
      <c r="BA479" s="17">
        <v>0</v>
      </c>
      <c r="BB479" s="15">
        <f t="shared" si="206"/>
        <v>0</v>
      </c>
      <c r="BC479" s="16">
        <v>0</v>
      </c>
      <c r="BD479" s="17">
        <v>0</v>
      </c>
      <c r="BE479" s="17">
        <v>0</v>
      </c>
      <c r="BF479" s="17">
        <v>0</v>
      </c>
      <c r="BG479" s="17">
        <v>0</v>
      </c>
      <c r="BH479" s="15">
        <f t="shared" si="207"/>
        <v>0</v>
      </c>
      <c r="BI479" s="16">
        <v>0</v>
      </c>
      <c r="BJ479" s="17">
        <v>0</v>
      </c>
      <c r="BK479" s="17">
        <v>0</v>
      </c>
      <c r="BL479" s="17">
        <v>0</v>
      </c>
      <c r="BM479" s="17">
        <v>0</v>
      </c>
      <c r="BN479" s="15">
        <f t="shared" si="208"/>
        <v>0</v>
      </c>
    </row>
    <row r="487" spans="3:25" x14ac:dyDescent="0.2">
      <c r="Y487" s="17"/>
    </row>
    <row r="491" spans="3:25" x14ac:dyDescent="0.2">
      <c r="C491" s="66"/>
    </row>
  </sheetData>
  <autoFilter ref="A4:BN4" xr:uid="{E39219BD-7A45-40BF-ABF9-AF0D9F0F463E}"/>
  <mergeCells count="10">
    <mergeCell ref="BI3:BN3"/>
    <mergeCell ref="AE3:AJ3"/>
    <mergeCell ref="Y3:AD3"/>
    <mergeCell ref="AK3:AP3"/>
    <mergeCell ref="S3:X3"/>
    <mergeCell ref="M3:R3"/>
    <mergeCell ref="G3:L3"/>
    <mergeCell ref="BC3:BH3"/>
    <mergeCell ref="AQ3:AV3"/>
    <mergeCell ref="AW3:B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B0A02-5C1B-487A-80ED-14EDE6881BBA}">
  <sheetPr>
    <tabColor rgb="FF00A3E0"/>
  </sheetPr>
  <dimension ref="A1:I1079"/>
  <sheetViews>
    <sheetView zoomScaleNormal="100" workbookViewId="0">
      <pane xSplit="6" ySplit="4" topLeftCell="G5" activePane="bottomRight" state="frozen"/>
      <selection pane="topRight" activeCell="R1" sqref="R1:W1048576"/>
      <selection pane="bottomLeft" activeCell="R1" sqref="R1:W1048576"/>
      <selection pane="bottomRight" activeCell="I15" sqref="I15"/>
    </sheetView>
  </sheetViews>
  <sheetFormatPr defaultColWidth="8.85546875" defaultRowHeight="12.75" x14ac:dyDescent="0.2"/>
  <cols>
    <col min="1" max="2" width="10.7109375" style="58" customWidth="1"/>
    <col min="3" max="3" width="47.42578125" style="58" customWidth="1"/>
    <col min="4" max="4" width="24.28515625" style="58" customWidth="1"/>
    <col min="5" max="5" width="20.5703125" style="58" customWidth="1"/>
    <col min="6" max="6" width="57.28515625" style="58" bestFit="1" customWidth="1"/>
    <col min="7" max="8" width="18.42578125" style="58" customWidth="1"/>
    <col min="9" max="9" width="19.42578125" style="58" bestFit="1" customWidth="1"/>
    <col min="10" max="16384" width="8.85546875" style="58"/>
  </cols>
  <sheetData>
    <row r="1" spans="1:9" s="2" customFormat="1" ht="14.25" x14ac:dyDescent="0.2">
      <c r="A1" s="1" t="s">
        <v>0</v>
      </c>
      <c r="C1" s="1"/>
      <c r="D1" s="12" t="s">
        <v>1097</v>
      </c>
      <c r="E1" s="12"/>
      <c r="F1" s="21"/>
      <c r="G1" s="63"/>
      <c r="H1" s="63"/>
      <c r="I1" s="63"/>
    </row>
    <row r="2" spans="1:9" s="2" customFormat="1" ht="14.25" x14ac:dyDescent="0.2">
      <c r="C2" s="6"/>
      <c r="D2" s="12"/>
      <c r="E2" s="12"/>
      <c r="F2" s="21" t="s">
        <v>1093</v>
      </c>
      <c r="G2" s="56">
        <f>SUM(G5:G477)</f>
        <v>47174.452700000031</v>
      </c>
      <c r="H2" s="56">
        <f>SUM(H5:H477)</f>
        <v>46540.114975802469</v>
      </c>
      <c r="I2" s="56">
        <f>SUM(I5:I477)</f>
        <v>634.33772419754712</v>
      </c>
    </row>
    <row r="3" spans="1:9" s="12" customFormat="1" x14ac:dyDescent="0.2">
      <c r="A3" s="8"/>
      <c r="B3" s="8"/>
      <c r="C3" s="8"/>
      <c r="D3" s="8"/>
      <c r="E3" s="8"/>
      <c r="F3" s="8"/>
      <c r="G3" s="103" t="s">
        <v>1098</v>
      </c>
      <c r="H3" s="103"/>
      <c r="I3" s="103"/>
    </row>
    <row r="4" spans="1:9" s="12" customFormat="1" ht="25.5" x14ac:dyDescent="0.2">
      <c r="A4" s="13" t="s">
        <v>1084</v>
      </c>
      <c r="B4" s="13" t="s">
        <v>262</v>
      </c>
      <c r="C4" s="13" t="s">
        <v>261</v>
      </c>
      <c r="D4" s="9" t="s">
        <v>2</v>
      </c>
      <c r="E4" s="9" t="s">
        <v>3</v>
      </c>
      <c r="F4" s="9" t="s">
        <v>4</v>
      </c>
      <c r="G4" s="9" t="s">
        <v>1096</v>
      </c>
      <c r="H4" s="9" t="s">
        <v>1090</v>
      </c>
      <c r="I4" s="13" t="s">
        <v>1091</v>
      </c>
    </row>
    <row r="5" spans="1:9" s="12" customFormat="1" ht="12.75" customHeight="1" x14ac:dyDescent="0.2">
      <c r="A5" s="14" t="s">
        <v>1085</v>
      </c>
      <c r="B5" s="14" t="s">
        <v>1068</v>
      </c>
      <c r="C5" s="14" t="s">
        <v>1086</v>
      </c>
      <c r="D5" s="14" t="s">
        <v>30</v>
      </c>
      <c r="E5" s="14" t="s">
        <v>39</v>
      </c>
      <c r="F5" s="14" t="s">
        <v>32</v>
      </c>
      <c r="G5" s="17">
        <v>4.8769999999971579E-2</v>
      </c>
      <c r="H5" s="17">
        <v>0</v>
      </c>
      <c r="I5" s="17">
        <f>G5-H5</f>
        <v>4.8769999999971579E-2</v>
      </c>
    </row>
    <row r="6" spans="1:9" s="12" customFormat="1" ht="12.75" customHeight="1" x14ac:dyDescent="0.2">
      <c r="A6" s="14" t="s">
        <v>263</v>
      </c>
      <c r="B6" s="14" t="s">
        <v>1068</v>
      </c>
      <c r="C6" s="14" t="s">
        <v>264</v>
      </c>
      <c r="D6" s="14" t="s">
        <v>30</v>
      </c>
      <c r="E6" s="14" t="s">
        <v>36</v>
      </c>
      <c r="F6" s="14" t="s">
        <v>104</v>
      </c>
      <c r="G6" s="17">
        <v>0</v>
      </c>
      <c r="H6" s="17">
        <v>0</v>
      </c>
      <c r="I6" s="17">
        <f t="shared" ref="I6:I69" si="0">G6-H6</f>
        <v>0</v>
      </c>
    </row>
    <row r="7" spans="1:9" s="12" customFormat="1" ht="12.75" customHeight="1" x14ac:dyDescent="0.2">
      <c r="A7" s="14" t="s">
        <v>265</v>
      </c>
      <c r="B7" s="14" t="s">
        <v>1068</v>
      </c>
      <c r="C7" s="14" t="s">
        <v>266</v>
      </c>
      <c r="D7" s="14" t="s">
        <v>30</v>
      </c>
      <c r="E7" s="14" t="s">
        <v>36</v>
      </c>
      <c r="F7" s="14" t="s">
        <v>40</v>
      </c>
      <c r="G7" s="17">
        <v>0</v>
      </c>
      <c r="H7" s="17">
        <v>0</v>
      </c>
      <c r="I7" s="17">
        <f t="shared" si="0"/>
        <v>0</v>
      </c>
    </row>
    <row r="8" spans="1:9" s="12" customFormat="1" ht="12.75" customHeight="1" x14ac:dyDescent="0.2">
      <c r="A8" s="14" t="s">
        <v>267</v>
      </c>
      <c r="B8" s="14" t="s">
        <v>1068</v>
      </c>
      <c r="C8" s="14" t="s">
        <v>29</v>
      </c>
      <c r="D8" s="14" t="s">
        <v>30</v>
      </c>
      <c r="E8" s="14" t="s">
        <v>31</v>
      </c>
      <c r="F8" s="14" t="s">
        <v>32</v>
      </c>
      <c r="G8" s="17">
        <v>336.49530999999996</v>
      </c>
      <c r="H8" s="17">
        <v>397.44903000000005</v>
      </c>
      <c r="I8" s="17">
        <f t="shared" si="0"/>
        <v>-60.953720000000089</v>
      </c>
    </row>
    <row r="9" spans="1:9" s="12" customFormat="1" ht="12.75" customHeight="1" x14ac:dyDescent="0.2">
      <c r="A9" s="14" t="s">
        <v>268</v>
      </c>
      <c r="B9" s="14" t="s">
        <v>1068</v>
      </c>
      <c r="C9" s="14" t="s">
        <v>269</v>
      </c>
      <c r="D9" s="14" t="s">
        <v>30</v>
      </c>
      <c r="E9" s="14" t="s">
        <v>36</v>
      </c>
      <c r="F9" s="14" t="s">
        <v>40</v>
      </c>
      <c r="G9" s="17">
        <v>0</v>
      </c>
      <c r="H9" s="17">
        <v>0</v>
      </c>
      <c r="I9" s="17">
        <f t="shared" si="0"/>
        <v>0</v>
      </c>
    </row>
    <row r="10" spans="1:9" s="12" customFormat="1" ht="12.75" customHeight="1" x14ac:dyDescent="0.2">
      <c r="A10" s="14" t="s">
        <v>270</v>
      </c>
      <c r="B10" s="14" t="s">
        <v>1068</v>
      </c>
      <c r="C10" s="14" t="s">
        <v>271</v>
      </c>
      <c r="D10" s="14" t="s">
        <v>30</v>
      </c>
      <c r="E10" s="14" t="s">
        <v>36</v>
      </c>
      <c r="F10" s="14" t="s">
        <v>37</v>
      </c>
      <c r="G10" s="17">
        <v>0</v>
      </c>
      <c r="H10" s="17">
        <v>0</v>
      </c>
      <c r="I10" s="17">
        <f t="shared" si="0"/>
        <v>0</v>
      </c>
    </row>
    <row r="11" spans="1:9" s="12" customFormat="1" ht="12.75" customHeight="1" x14ac:dyDescent="0.2">
      <c r="A11" s="14" t="s">
        <v>272</v>
      </c>
      <c r="B11" s="14" t="s">
        <v>1068</v>
      </c>
      <c r="C11" s="14" t="s">
        <v>273</v>
      </c>
      <c r="D11" s="14" t="s">
        <v>30</v>
      </c>
      <c r="E11" s="14" t="s">
        <v>36</v>
      </c>
      <c r="F11" s="14" t="s">
        <v>40</v>
      </c>
      <c r="G11" s="17">
        <v>0</v>
      </c>
      <c r="H11" s="17">
        <v>0</v>
      </c>
      <c r="I11" s="17">
        <f t="shared" si="0"/>
        <v>0</v>
      </c>
    </row>
    <row r="12" spans="1:9" s="12" customFormat="1" ht="12.75" customHeight="1" x14ac:dyDescent="0.2">
      <c r="A12" s="14" t="s">
        <v>274</v>
      </c>
      <c r="B12" s="14" t="s">
        <v>1068</v>
      </c>
      <c r="C12" s="14" t="s">
        <v>275</v>
      </c>
      <c r="D12" s="14" t="s">
        <v>30</v>
      </c>
      <c r="E12" s="14" t="s">
        <v>36</v>
      </c>
      <c r="F12" s="14" t="s">
        <v>37</v>
      </c>
      <c r="G12" s="17">
        <v>0</v>
      </c>
      <c r="H12" s="17">
        <v>0</v>
      </c>
      <c r="I12" s="17">
        <f t="shared" si="0"/>
        <v>0</v>
      </c>
    </row>
    <row r="13" spans="1:9" s="12" customFormat="1" ht="12.75" customHeight="1" x14ac:dyDescent="0.2">
      <c r="A13" s="14" t="s">
        <v>276</v>
      </c>
      <c r="B13" s="14" t="s">
        <v>1068</v>
      </c>
      <c r="C13" s="14" t="s">
        <v>277</v>
      </c>
      <c r="D13" s="14" t="s">
        <v>30</v>
      </c>
      <c r="E13" s="14" t="s">
        <v>36</v>
      </c>
      <c r="F13" s="14" t="s">
        <v>32</v>
      </c>
      <c r="G13" s="17">
        <v>0</v>
      </c>
      <c r="H13" s="17">
        <v>0</v>
      </c>
      <c r="I13" s="17">
        <f t="shared" si="0"/>
        <v>0</v>
      </c>
    </row>
    <row r="14" spans="1:9" s="12" customFormat="1" ht="12.75" customHeight="1" x14ac:dyDescent="0.2">
      <c r="A14" s="14" t="s">
        <v>278</v>
      </c>
      <c r="B14" s="14" t="s">
        <v>1068</v>
      </c>
      <c r="C14" s="14" t="s">
        <v>279</v>
      </c>
      <c r="D14" s="14" t="s">
        <v>30</v>
      </c>
      <c r="E14" s="14" t="s">
        <v>39</v>
      </c>
      <c r="F14" s="14" t="s">
        <v>37</v>
      </c>
      <c r="G14" s="17">
        <v>0</v>
      </c>
      <c r="H14" s="17">
        <v>0</v>
      </c>
      <c r="I14" s="17">
        <f t="shared" si="0"/>
        <v>0</v>
      </c>
    </row>
    <row r="15" spans="1:9" s="12" customFormat="1" ht="12.75" customHeight="1" x14ac:dyDescent="0.2">
      <c r="A15" s="14" t="s">
        <v>280</v>
      </c>
      <c r="B15" s="14" t="s">
        <v>1068</v>
      </c>
      <c r="C15" s="14" t="s">
        <v>281</v>
      </c>
      <c r="D15" s="14" t="s">
        <v>30</v>
      </c>
      <c r="E15" s="14" t="s">
        <v>39</v>
      </c>
      <c r="F15" s="14" t="s">
        <v>37</v>
      </c>
      <c r="G15" s="17">
        <v>3.82479999999997</v>
      </c>
      <c r="H15" s="17">
        <v>3.6772199999999997</v>
      </c>
      <c r="I15" s="17">
        <f t="shared" si="0"/>
        <v>0.14757999999997029</v>
      </c>
    </row>
    <row r="16" spans="1:9" s="12" customFormat="1" ht="12.75" customHeight="1" x14ac:dyDescent="0.2">
      <c r="A16" s="14" t="s">
        <v>282</v>
      </c>
      <c r="B16" s="14" t="s">
        <v>1068</v>
      </c>
      <c r="C16" s="14" t="s">
        <v>283</v>
      </c>
      <c r="D16" s="14" t="s">
        <v>30</v>
      </c>
      <c r="E16" s="14" t="s">
        <v>39</v>
      </c>
      <c r="F16" s="14" t="s">
        <v>37</v>
      </c>
      <c r="G16" s="17">
        <v>0</v>
      </c>
      <c r="H16" s="17">
        <v>0</v>
      </c>
      <c r="I16" s="17">
        <f t="shared" si="0"/>
        <v>0</v>
      </c>
    </row>
    <row r="17" spans="1:9" s="12" customFormat="1" ht="12.75" customHeight="1" x14ac:dyDescent="0.2">
      <c r="A17" s="14" t="s">
        <v>284</v>
      </c>
      <c r="B17" s="14" t="s">
        <v>1068</v>
      </c>
      <c r="C17" s="14" t="s">
        <v>285</v>
      </c>
      <c r="D17" s="14" t="s">
        <v>30</v>
      </c>
      <c r="E17" s="14" t="s">
        <v>39</v>
      </c>
      <c r="F17" s="14" t="s">
        <v>40</v>
      </c>
      <c r="G17" s="17">
        <v>0</v>
      </c>
      <c r="H17" s="17">
        <v>0</v>
      </c>
      <c r="I17" s="17">
        <f t="shared" si="0"/>
        <v>0</v>
      </c>
    </row>
    <row r="18" spans="1:9" s="12" customFormat="1" ht="12.75" customHeight="1" x14ac:dyDescent="0.2">
      <c r="A18" s="14" t="s">
        <v>286</v>
      </c>
      <c r="B18" s="14" t="s">
        <v>1068</v>
      </c>
      <c r="C18" s="14" t="s">
        <v>287</v>
      </c>
      <c r="D18" s="14" t="s">
        <v>30</v>
      </c>
      <c r="E18" s="14" t="s">
        <v>36</v>
      </c>
      <c r="F18" s="14" t="s">
        <v>32</v>
      </c>
      <c r="G18" s="17">
        <v>0</v>
      </c>
      <c r="H18" s="17">
        <v>0</v>
      </c>
      <c r="I18" s="17">
        <f t="shared" si="0"/>
        <v>0</v>
      </c>
    </row>
    <row r="19" spans="1:9" s="12" customFormat="1" ht="12.75" customHeight="1" x14ac:dyDescent="0.2">
      <c r="A19" s="14" t="s">
        <v>288</v>
      </c>
      <c r="B19" s="14" t="s">
        <v>1068</v>
      </c>
      <c r="C19" s="14" t="s">
        <v>289</v>
      </c>
      <c r="D19" s="14" t="s">
        <v>30</v>
      </c>
      <c r="E19" s="14" t="s">
        <v>39</v>
      </c>
      <c r="F19" s="14" t="s">
        <v>37</v>
      </c>
      <c r="G19" s="17">
        <v>0</v>
      </c>
      <c r="H19" s="17">
        <v>0</v>
      </c>
      <c r="I19" s="17">
        <f t="shared" si="0"/>
        <v>0</v>
      </c>
    </row>
    <row r="20" spans="1:9" s="12" customFormat="1" ht="12.75" customHeight="1" x14ac:dyDescent="0.2">
      <c r="A20" s="14" t="s">
        <v>290</v>
      </c>
      <c r="B20" s="14" t="s">
        <v>1068</v>
      </c>
      <c r="C20" s="14" t="s">
        <v>291</v>
      </c>
      <c r="D20" s="14" t="s">
        <v>30</v>
      </c>
      <c r="E20" s="14" t="s">
        <v>36</v>
      </c>
      <c r="F20" s="14" t="s">
        <v>37</v>
      </c>
      <c r="G20" s="17">
        <v>0</v>
      </c>
      <c r="H20" s="17">
        <v>0</v>
      </c>
      <c r="I20" s="17">
        <f t="shared" si="0"/>
        <v>0</v>
      </c>
    </row>
    <row r="21" spans="1:9" s="12" customFormat="1" ht="12.75" customHeight="1" x14ac:dyDescent="0.2">
      <c r="A21" s="14" t="s">
        <v>292</v>
      </c>
      <c r="B21" s="14" t="s">
        <v>1068</v>
      </c>
      <c r="C21" s="14" t="s">
        <v>293</v>
      </c>
      <c r="D21" s="14" t="s">
        <v>30</v>
      </c>
      <c r="E21" s="14" t="s">
        <v>31</v>
      </c>
      <c r="F21" s="14" t="s">
        <v>37</v>
      </c>
      <c r="G21" s="17">
        <v>265.08882999999997</v>
      </c>
      <c r="H21" s="17">
        <v>264.96328000000005</v>
      </c>
      <c r="I21" s="17">
        <f t="shared" si="0"/>
        <v>0.12554999999991878</v>
      </c>
    </row>
    <row r="22" spans="1:9" s="12" customFormat="1" ht="12.75" customHeight="1" x14ac:dyDescent="0.2">
      <c r="A22" s="14" t="s">
        <v>294</v>
      </c>
      <c r="B22" s="14" t="s">
        <v>1068</v>
      </c>
      <c r="C22" s="14" t="s">
        <v>295</v>
      </c>
      <c r="D22" s="14" t="s">
        <v>30</v>
      </c>
      <c r="E22" s="14" t="s">
        <v>39</v>
      </c>
      <c r="F22" s="14" t="s">
        <v>37</v>
      </c>
      <c r="G22" s="17">
        <v>6.8520000000000719E-2</v>
      </c>
      <c r="H22" s="17">
        <v>6.8519999999999998E-2</v>
      </c>
      <c r="I22" s="17">
        <f t="shared" si="0"/>
        <v>7.2164496600635175E-16</v>
      </c>
    </row>
    <row r="23" spans="1:9" s="12" customFormat="1" ht="12.75" customHeight="1" x14ac:dyDescent="0.2">
      <c r="A23" s="14" t="s">
        <v>296</v>
      </c>
      <c r="B23" s="14" t="s">
        <v>1068</v>
      </c>
      <c r="C23" s="14" t="s">
        <v>297</v>
      </c>
      <c r="D23" s="14" t="s">
        <v>30</v>
      </c>
      <c r="E23" s="14" t="s">
        <v>39</v>
      </c>
      <c r="F23" s="14" t="s">
        <v>37</v>
      </c>
      <c r="G23" s="17">
        <v>0</v>
      </c>
      <c r="H23" s="17">
        <v>0</v>
      </c>
      <c r="I23" s="17">
        <f t="shared" si="0"/>
        <v>0</v>
      </c>
    </row>
    <row r="24" spans="1:9" s="12" customFormat="1" ht="12.75" customHeight="1" x14ac:dyDescent="0.2">
      <c r="A24" s="14" t="s">
        <v>298</v>
      </c>
      <c r="B24" s="14" t="s">
        <v>1068</v>
      </c>
      <c r="C24" s="14" t="s">
        <v>299</v>
      </c>
      <c r="D24" s="14" t="s">
        <v>30</v>
      </c>
      <c r="E24" s="14" t="s">
        <v>31</v>
      </c>
      <c r="F24" s="14" t="s">
        <v>40</v>
      </c>
      <c r="G24" s="17">
        <v>0</v>
      </c>
      <c r="H24" s="17">
        <v>0</v>
      </c>
      <c r="I24" s="17">
        <f t="shared" si="0"/>
        <v>0</v>
      </c>
    </row>
    <row r="25" spans="1:9" s="12" customFormat="1" ht="12.75" customHeight="1" x14ac:dyDescent="0.2">
      <c r="A25" s="14" t="s">
        <v>300</v>
      </c>
      <c r="B25" s="14" t="s">
        <v>1068</v>
      </c>
      <c r="C25" s="14" t="s">
        <v>301</v>
      </c>
      <c r="D25" s="14" t="s">
        <v>30</v>
      </c>
      <c r="E25" s="14" t="s">
        <v>39</v>
      </c>
      <c r="F25" s="14" t="s">
        <v>37</v>
      </c>
      <c r="G25" s="17">
        <v>0</v>
      </c>
      <c r="H25" s="17">
        <v>0</v>
      </c>
      <c r="I25" s="17">
        <f t="shared" si="0"/>
        <v>0</v>
      </c>
    </row>
    <row r="26" spans="1:9" s="12" customFormat="1" ht="12.75" customHeight="1" x14ac:dyDescent="0.2">
      <c r="A26" s="14" t="s">
        <v>302</v>
      </c>
      <c r="B26" s="14" t="s">
        <v>1068</v>
      </c>
      <c r="C26" s="14" t="s">
        <v>303</v>
      </c>
      <c r="D26" s="14" t="s">
        <v>30</v>
      </c>
      <c r="E26" s="14" t="s">
        <v>36</v>
      </c>
      <c r="F26" s="14" t="s">
        <v>37</v>
      </c>
      <c r="G26" s="17">
        <v>0</v>
      </c>
      <c r="H26" s="17">
        <v>0</v>
      </c>
      <c r="I26" s="17">
        <f t="shared" si="0"/>
        <v>0</v>
      </c>
    </row>
    <row r="27" spans="1:9" s="12" customFormat="1" ht="12.75" customHeight="1" x14ac:dyDescent="0.2">
      <c r="A27" s="14" t="s">
        <v>304</v>
      </c>
      <c r="B27" s="14" t="s">
        <v>1068</v>
      </c>
      <c r="C27" s="14" t="s">
        <v>305</v>
      </c>
      <c r="D27" s="14" t="s">
        <v>30</v>
      </c>
      <c r="E27" s="14" t="s">
        <v>36</v>
      </c>
      <c r="F27" s="14" t="s">
        <v>104</v>
      </c>
      <c r="G27" s="17">
        <v>0</v>
      </c>
      <c r="H27" s="17">
        <v>0</v>
      </c>
      <c r="I27" s="17">
        <f t="shared" si="0"/>
        <v>0</v>
      </c>
    </row>
    <row r="28" spans="1:9" s="12" customFormat="1" ht="12.75" customHeight="1" x14ac:dyDescent="0.2">
      <c r="A28" s="14" t="s">
        <v>306</v>
      </c>
      <c r="B28" s="14" t="s">
        <v>1068</v>
      </c>
      <c r="C28" s="14" t="s">
        <v>307</v>
      </c>
      <c r="D28" s="14" t="s">
        <v>30</v>
      </c>
      <c r="E28" s="14" t="s">
        <v>36</v>
      </c>
      <c r="F28" s="14" t="s">
        <v>32</v>
      </c>
      <c r="G28" s="17">
        <v>0</v>
      </c>
      <c r="H28" s="17">
        <v>0</v>
      </c>
      <c r="I28" s="17">
        <f t="shared" si="0"/>
        <v>0</v>
      </c>
    </row>
    <row r="29" spans="1:9" s="12" customFormat="1" ht="12.75" customHeight="1" x14ac:dyDescent="0.2">
      <c r="A29" s="14" t="s">
        <v>308</v>
      </c>
      <c r="B29" s="14" t="s">
        <v>1068</v>
      </c>
      <c r="C29" s="14" t="s">
        <v>309</v>
      </c>
      <c r="D29" s="14" t="s">
        <v>30</v>
      </c>
      <c r="E29" s="14" t="s">
        <v>36</v>
      </c>
      <c r="F29" s="14" t="s">
        <v>104</v>
      </c>
      <c r="G29" s="17">
        <v>0</v>
      </c>
      <c r="H29" s="17">
        <v>0</v>
      </c>
      <c r="I29" s="17">
        <f t="shared" si="0"/>
        <v>0</v>
      </c>
    </row>
    <row r="30" spans="1:9" s="12" customFormat="1" ht="12.75" customHeight="1" x14ac:dyDescent="0.2">
      <c r="A30" s="14" t="s">
        <v>310</v>
      </c>
      <c r="B30" s="14" t="s">
        <v>1068</v>
      </c>
      <c r="C30" s="14" t="s">
        <v>311</v>
      </c>
      <c r="D30" s="14" t="s">
        <v>30</v>
      </c>
      <c r="E30" s="14" t="s">
        <v>39</v>
      </c>
      <c r="F30" s="14" t="s">
        <v>32</v>
      </c>
      <c r="G30" s="17">
        <v>0</v>
      </c>
      <c r="H30" s="17">
        <v>0</v>
      </c>
      <c r="I30" s="17">
        <f t="shared" si="0"/>
        <v>0</v>
      </c>
    </row>
    <row r="31" spans="1:9" s="12" customFormat="1" ht="12.75" customHeight="1" x14ac:dyDescent="0.2">
      <c r="A31" s="14" t="s">
        <v>312</v>
      </c>
      <c r="B31" s="14" t="s">
        <v>1068</v>
      </c>
      <c r="C31" s="14" t="s">
        <v>313</v>
      </c>
      <c r="D31" s="14" t="s">
        <v>30</v>
      </c>
      <c r="E31" s="14" t="s">
        <v>36</v>
      </c>
      <c r="F31" s="14" t="s">
        <v>32</v>
      </c>
      <c r="G31" s="17">
        <v>0</v>
      </c>
      <c r="H31" s="17">
        <v>0</v>
      </c>
      <c r="I31" s="17">
        <f t="shared" si="0"/>
        <v>0</v>
      </c>
    </row>
    <row r="32" spans="1:9" s="12" customFormat="1" ht="12.75" customHeight="1" x14ac:dyDescent="0.2">
      <c r="A32" s="14" t="s">
        <v>314</v>
      </c>
      <c r="B32" s="14" t="s">
        <v>1068</v>
      </c>
      <c r="C32" s="14" t="s">
        <v>33</v>
      </c>
      <c r="D32" s="14" t="s">
        <v>30</v>
      </c>
      <c r="E32" s="14" t="s">
        <v>34</v>
      </c>
      <c r="F32" s="14" t="s">
        <v>32</v>
      </c>
      <c r="G32" s="17">
        <v>514.48810000000037</v>
      </c>
      <c r="H32" s="17">
        <v>436.87637999999998</v>
      </c>
      <c r="I32" s="17">
        <f t="shared" si="0"/>
        <v>77.611720000000389</v>
      </c>
    </row>
    <row r="33" spans="1:9" s="12" customFormat="1" ht="12.75" customHeight="1" x14ac:dyDescent="0.2">
      <c r="A33" s="14" t="s">
        <v>315</v>
      </c>
      <c r="B33" s="14" t="s">
        <v>1068</v>
      </c>
      <c r="C33" s="14" t="s">
        <v>316</v>
      </c>
      <c r="D33" s="14" t="s">
        <v>30</v>
      </c>
      <c r="E33" s="14" t="s">
        <v>36</v>
      </c>
      <c r="F33" s="14" t="s">
        <v>37</v>
      </c>
      <c r="G33" s="17">
        <v>0</v>
      </c>
      <c r="H33" s="17">
        <v>0</v>
      </c>
      <c r="I33" s="17">
        <f t="shared" si="0"/>
        <v>0</v>
      </c>
    </row>
    <row r="34" spans="1:9" s="12" customFormat="1" ht="12.75" customHeight="1" x14ac:dyDescent="0.2">
      <c r="A34" s="14" t="s">
        <v>317</v>
      </c>
      <c r="B34" s="14" t="s">
        <v>1068</v>
      </c>
      <c r="C34" s="14" t="s">
        <v>318</v>
      </c>
      <c r="D34" s="14" t="s">
        <v>30</v>
      </c>
      <c r="E34" s="14" t="s">
        <v>39</v>
      </c>
      <c r="F34" s="14" t="s">
        <v>32</v>
      </c>
      <c r="G34" s="17">
        <v>0.16850999999999999</v>
      </c>
      <c r="H34" s="17">
        <v>0.16850999999999999</v>
      </c>
      <c r="I34" s="17">
        <f t="shared" si="0"/>
        <v>0</v>
      </c>
    </row>
    <row r="35" spans="1:9" s="12" customFormat="1" ht="12.75" customHeight="1" x14ac:dyDescent="0.2">
      <c r="A35" s="14" t="s">
        <v>319</v>
      </c>
      <c r="B35" s="14" t="s">
        <v>1068</v>
      </c>
      <c r="C35" s="14" t="s">
        <v>320</v>
      </c>
      <c r="D35" s="14" t="s">
        <v>30</v>
      </c>
      <c r="E35" s="14" t="s">
        <v>39</v>
      </c>
      <c r="F35" s="14" t="s">
        <v>32</v>
      </c>
      <c r="G35" s="17">
        <v>0</v>
      </c>
      <c r="H35" s="17">
        <v>0</v>
      </c>
      <c r="I35" s="17">
        <f t="shared" si="0"/>
        <v>0</v>
      </c>
    </row>
    <row r="36" spans="1:9" s="12" customFormat="1" ht="12.75" customHeight="1" x14ac:dyDescent="0.2">
      <c r="A36" s="14" t="s">
        <v>321</v>
      </c>
      <c r="B36" s="14" t="s">
        <v>1068</v>
      </c>
      <c r="C36" s="14" t="s">
        <v>322</v>
      </c>
      <c r="D36" s="14" t="s">
        <v>30</v>
      </c>
      <c r="E36" s="14" t="s">
        <v>36</v>
      </c>
      <c r="F36" s="14" t="s">
        <v>37</v>
      </c>
      <c r="G36" s="17">
        <v>0</v>
      </c>
      <c r="H36" s="17">
        <v>0</v>
      </c>
      <c r="I36" s="17">
        <f t="shared" si="0"/>
        <v>0</v>
      </c>
    </row>
    <row r="37" spans="1:9" s="12" customFormat="1" ht="12.75" customHeight="1" x14ac:dyDescent="0.2">
      <c r="A37" s="14" t="s">
        <v>323</v>
      </c>
      <c r="B37" s="14" t="s">
        <v>1068</v>
      </c>
      <c r="C37" s="14" t="s">
        <v>324</v>
      </c>
      <c r="D37" s="14" t="s">
        <v>30</v>
      </c>
      <c r="E37" s="14" t="s">
        <v>36</v>
      </c>
      <c r="F37" s="14" t="s">
        <v>32</v>
      </c>
      <c r="G37" s="17">
        <v>0</v>
      </c>
      <c r="H37" s="17">
        <v>0</v>
      </c>
      <c r="I37" s="17">
        <f t="shared" si="0"/>
        <v>0</v>
      </c>
    </row>
    <row r="38" spans="1:9" s="12" customFormat="1" ht="12.75" customHeight="1" x14ac:dyDescent="0.2">
      <c r="A38" s="14" t="s">
        <v>325</v>
      </c>
      <c r="B38" s="14" t="s">
        <v>1068</v>
      </c>
      <c r="C38" s="14" t="s">
        <v>326</v>
      </c>
      <c r="D38" s="14" t="s">
        <v>30</v>
      </c>
      <c r="E38" s="14" t="s">
        <v>36</v>
      </c>
      <c r="F38" s="14" t="s">
        <v>32</v>
      </c>
      <c r="G38" s="17">
        <v>0</v>
      </c>
      <c r="H38" s="17">
        <v>0</v>
      </c>
      <c r="I38" s="17">
        <f t="shared" si="0"/>
        <v>0</v>
      </c>
    </row>
    <row r="39" spans="1:9" s="12" customFormat="1" ht="12.75" customHeight="1" x14ac:dyDescent="0.2">
      <c r="A39" s="14" t="s">
        <v>327</v>
      </c>
      <c r="B39" s="14" t="s">
        <v>1068</v>
      </c>
      <c r="C39" s="14" t="s">
        <v>328</v>
      </c>
      <c r="D39" s="14" t="s">
        <v>30</v>
      </c>
      <c r="E39" s="14" t="s">
        <v>118</v>
      </c>
      <c r="F39" s="14" t="s">
        <v>32</v>
      </c>
      <c r="G39" s="17">
        <v>0</v>
      </c>
      <c r="H39" s="17">
        <v>0</v>
      </c>
      <c r="I39" s="17">
        <f t="shared" si="0"/>
        <v>0</v>
      </c>
    </row>
    <row r="40" spans="1:9" s="12" customFormat="1" ht="12.75" customHeight="1" x14ac:dyDescent="0.2">
      <c r="A40" s="14" t="s">
        <v>329</v>
      </c>
      <c r="B40" s="14" t="s">
        <v>1068</v>
      </c>
      <c r="C40" s="14" t="s">
        <v>35</v>
      </c>
      <c r="D40" s="14" t="s">
        <v>30</v>
      </c>
      <c r="E40" s="14" t="s">
        <v>36</v>
      </c>
      <c r="F40" s="14" t="s">
        <v>37</v>
      </c>
      <c r="G40" s="17">
        <v>-127.53670000000001</v>
      </c>
      <c r="H40" s="17">
        <v>-127.5367</v>
      </c>
      <c r="I40" s="17">
        <f t="shared" si="0"/>
        <v>0</v>
      </c>
    </row>
    <row r="41" spans="1:9" s="12" customFormat="1" ht="12.75" customHeight="1" x14ac:dyDescent="0.2">
      <c r="A41" s="14" t="s">
        <v>330</v>
      </c>
      <c r="B41" s="14" t="s">
        <v>1068</v>
      </c>
      <c r="C41" s="14" t="s">
        <v>331</v>
      </c>
      <c r="D41" s="14" t="s">
        <v>30</v>
      </c>
      <c r="E41" s="14" t="s">
        <v>36</v>
      </c>
      <c r="F41" s="14" t="s">
        <v>37</v>
      </c>
      <c r="G41" s="17">
        <v>0</v>
      </c>
      <c r="H41" s="17">
        <v>0</v>
      </c>
      <c r="I41" s="17">
        <f t="shared" si="0"/>
        <v>0</v>
      </c>
    </row>
    <row r="42" spans="1:9" s="12" customFormat="1" ht="12.75" customHeight="1" x14ac:dyDescent="0.2">
      <c r="A42" s="14" t="s">
        <v>332</v>
      </c>
      <c r="B42" s="14" t="s">
        <v>1068</v>
      </c>
      <c r="C42" s="14" t="s">
        <v>333</v>
      </c>
      <c r="D42" s="14" t="s">
        <v>30</v>
      </c>
      <c r="E42" s="14" t="s">
        <v>36</v>
      </c>
      <c r="F42" s="14" t="s">
        <v>32</v>
      </c>
      <c r="G42" s="17">
        <v>0</v>
      </c>
      <c r="H42" s="17">
        <v>0</v>
      </c>
      <c r="I42" s="17">
        <f t="shared" si="0"/>
        <v>0</v>
      </c>
    </row>
    <row r="43" spans="1:9" s="12" customFormat="1" ht="12.75" customHeight="1" x14ac:dyDescent="0.2">
      <c r="A43" s="14" t="s">
        <v>334</v>
      </c>
      <c r="B43" s="14" t="s">
        <v>1068</v>
      </c>
      <c r="C43" s="14" t="s">
        <v>38</v>
      </c>
      <c r="D43" s="14" t="s">
        <v>30</v>
      </c>
      <c r="E43" s="14" t="s">
        <v>39</v>
      </c>
      <c r="F43" s="14" t="s">
        <v>40</v>
      </c>
      <c r="G43" s="17">
        <v>114.66035000000001</v>
      </c>
      <c r="H43" s="17">
        <v>108.99104</v>
      </c>
      <c r="I43" s="17">
        <f t="shared" si="0"/>
        <v>5.6693100000000101</v>
      </c>
    </row>
    <row r="44" spans="1:9" s="12" customFormat="1" ht="12.75" customHeight="1" x14ac:dyDescent="0.2">
      <c r="A44" s="14" t="s">
        <v>335</v>
      </c>
      <c r="B44" s="14" t="s">
        <v>1068</v>
      </c>
      <c r="C44" s="14" t="s">
        <v>336</v>
      </c>
      <c r="D44" s="14" t="s">
        <v>30</v>
      </c>
      <c r="E44" s="14" t="s">
        <v>36</v>
      </c>
      <c r="F44" s="14" t="s">
        <v>37</v>
      </c>
      <c r="G44" s="17">
        <v>0</v>
      </c>
      <c r="H44" s="17">
        <v>0</v>
      </c>
      <c r="I44" s="17">
        <f t="shared" si="0"/>
        <v>0</v>
      </c>
    </row>
    <row r="45" spans="1:9" s="12" customFormat="1" ht="12.75" customHeight="1" x14ac:dyDescent="0.2">
      <c r="A45" s="14" t="s">
        <v>337</v>
      </c>
      <c r="B45" s="14" t="s">
        <v>1068</v>
      </c>
      <c r="C45" s="14" t="s">
        <v>338</v>
      </c>
      <c r="D45" s="14" t="s">
        <v>30</v>
      </c>
      <c r="E45" s="14" t="s">
        <v>39</v>
      </c>
      <c r="F45" s="14" t="s">
        <v>37</v>
      </c>
      <c r="G45" s="17">
        <v>0</v>
      </c>
      <c r="H45" s="17">
        <v>60</v>
      </c>
      <c r="I45" s="17">
        <f t="shared" si="0"/>
        <v>-60</v>
      </c>
    </row>
    <row r="46" spans="1:9" s="12" customFormat="1" ht="12.75" customHeight="1" x14ac:dyDescent="0.2">
      <c r="A46" s="14" t="s">
        <v>339</v>
      </c>
      <c r="B46" s="14" t="s">
        <v>1068</v>
      </c>
      <c r="C46" s="14" t="s">
        <v>340</v>
      </c>
      <c r="D46" s="14" t="s">
        <v>30</v>
      </c>
      <c r="E46" s="14" t="s">
        <v>118</v>
      </c>
      <c r="F46" s="14" t="s">
        <v>40</v>
      </c>
      <c r="G46" s="17">
        <v>0</v>
      </c>
      <c r="H46" s="17">
        <v>0</v>
      </c>
      <c r="I46" s="17">
        <f t="shared" si="0"/>
        <v>0</v>
      </c>
    </row>
    <row r="47" spans="1:9" s="12" customFormat="1" ht="12.75" customHeight="1" x14ac:dyDescent="0.2">
      <c r="A47" s="14" t="s">
        <v>341</v>
      </c>
      <c r="B47" s="14" t="s">
        <v>1068</v>
      </c>
      <c r="C47" s="14" t="s">
        <v>342</v>
      </c>
      <c r="D47" s="14" t="s">
        <v>30</v>
      </c>
      <c r="E47" s="14" t="s">
        <v>118</v>
      </c>
      <c r="F47" s="14" t="s">
        <v>40</v>
      </c>
      <c r="G47" s="17">
        <v>0</v>
      </c>
      <c r="H47" s="17">
        <v>0</v>
      </c>
      <c r="I47" s="17">
        <f t="shared" si="0"/>
        <v>0</v>
      </c>
    </row>
    <row r="48" spans="1:9" s="12" customFormat="1" ht="12.75" customHeight="1" x14ac:dyDescent="0.2">
      <c r="A48" s="14" t="s">
        <v>343</v>
      </c>
      <c r="B48" s="14" t="s">
        <v>1068</v>
      </c>
      <c r="C48" s="14" t="s">
        <v>344</v>
      </c>
      <c r="D48" s="14" t="s">
        <v>30</v>
      </c>
      <c r="E48" s="14" t="s">
        <v>36</v>
      </c>
      <c r="F48" s="14" t="s">
        <v>37</v>
      </c>
      <c r="G48" s="17">
        <v>0</v>
      </c>
      <c r="H48" s="17">
        <v>0</v>
      </c>
      <c r="I48" s="17">
        <f t="shared" si="0"/>
        <v>0</v>
      </c>
    </row>
    <row r="49" spans="1:9" s="12" customFormat="1" ht="12.75" customHeight="1" x14ac:dyDescent="0.2">
      <c r="A49" s="14" t="s">
        <v>345</v>
      </c>
      <c r="B49" s="14" t="s">
        <v>1068</v>
      </c>
      <c r="C49" s="14" t="s">
        <v>346</v>
      </c>
      <c r="D49" s="14" t="s">
        <v>30</v>
      </c>
      <c r="E49" s="14" t="s">
        <v>34</v>
      </c>
      <c r="F49" s="14" t="s">
        <v>32</v>
      </c>
      <c r="G49" s="17">
        <v>0</v>
      </c>
      <c r="H49" s="17">
        <v>0</v>
      </c>
      <c r="I49" s="17">
        <f t="shared" si="0"/>
        <v>0</v>
      </c>
    </row>
    <row r="50" spans="1:9" s="12" customFormat="1" ht="12.75" customHeight="1" x14ac:dyDescent="0.2">
      <c r="A50" s="14" t="s">
        <v>347</v>
      </c>
      <c r="B50" s="14" t="s">
        <v>1068</v>
      </c>
      <c r="C50" s="14" t="s">
        <v>348</v>
      </c>
      <c r="D50" s="14" t="s">
        <v>30</v>
      </c>
      <c r="E50" s="14" t="s">
        <v>91</v>
      </c>
      <c r="F50" s="14" t="s">
        <v>48</v>
      </c>
      <c r="G50" s="17">
        <v>0</v>
      </c>
      <c r="H50" s="17">
        <v>0</v>
      </c>
      <c r="I50" s="17">
        <f t="shared" si="0"/>
        <v>0</v>
      </c>
    </row>
    <row r="51" spans="1:9" s="12" customFormat="1" ht="12.75" customHeight="1" x14ac:dyDescent="0.2">
      <c r="A51" s="14" t="s">
        <v>349</v>
      </c>
      <c r="B51" s="14" t="s">
        <v>1068</v>
      </c>
      <c r="C51" s="14" t="s">
        <v>350</v>
      </c>
      <c r="D51" s="14" t="s">
        <v>30</v>
      </c>
      <c r="E51" s="14" t="s">
        <v>36</v>
      </c>
      <c r="F51" s="14" t="s">
        <v>32</v>
      </c>
      <c r="G51" s="17">
        <v>0</v>
      </c>
      <c r="H51" s="17">
        <v>0</v>
      </c>
      <c r="I51" s="17">
        <f t="shared" si="0"/>
        <v>0</v>
      </c>
    </row>
    <row r="52" spans="1:9" s="12" customFormat="1" ht="12.75" customHeight="1" x14ac:dyDescent="0.2">
      <c r="A52" s="14" t="s">
        <v>351</v>
      </c>
      <c r="B52" s="14" t="s">
        <v>1068</v>
      </c>
      <c r="C52" s="14" t="s">
        <v>352</v>
      </c>
      <c r="D52" s="14" t="s">
        <v>30</v>
      </c>
      <c r="E52" s="14" t="s">
        <v>36</v>
      </c>
      <c r="F52" s="14" t="s">
        <v>37</v>
      </c>
      <c r="G52" s="17">
        <v>0</v>
      </c>
      <c r="H52" s="17">
        <v>0</v>
      </c>
      <c r="I52" s="17">
        <f t="shared" si="0"/>
        <v>0</v>
      </c>
    </row>
    <row r="53" spans="1:9" s="12" customFormat="1" ht="12.75" customHeight="1" x14ac:dyDescent="0.2">
      <c r="A53" s="14" t="s">
        <v>353</v>
      </c>
      <c r="B53" s="14" t="s">
        <v>1068</v>
      </c>
      <c r="C53" s="14" t="s">
        <v>354</v>
      </c>
      <c r="D53" s="14" t="s">
        <v>30</v>
      </c>
      <c r="E53" s="14" t="s">
        <v>36</v>
      </c>
      <c r="F53" s="14" t="s">
        <v>104</v>
      </c>
      <c r="G53" s="17">
        <v>0</v>
      </c>
      <c r="H53" s="17">
        <v>0</v>
      </c>
      <c r="I53" s="17">
        <f t="shared" si="0"/>
        <v>0</v>
      </c>
    </row>
    <row r="54" spans="1:9" s="12" customFormat="1" ht="12.75" customHeight="1" x14ac:dyDescent="0.2">
      <c r="A54" s="14" t="s">
        <v>355</v>
      </c>
      <c r="B54" s="14" t="s">
        <v>1068</v>
      </c>
      <c r="C54" s="14" t="s">
        <v>41</v>
      </c>
      <c r="D54" s="14" t="s">
        <v>30</v>
      </c>
      <c r="E54" s="14" t="s">
        <v>34</v>
      </c>
      <c r="F54" s="14" t="s">
        <v>32</v>
      </c>
      <c r="G54" s="17">
        <v>-82.341160000000002</v>
      </c>
      <c r="H54" s="17">
        <v>-92.287379999999999</v>
      </c>
      <c r="I54" s="17">
        <f t="shared" si="0"/>
        <v>9.9462199999999967</v>
      </c>
    </row>
    <row r="55" spans="1:9" s="12" customFormat="1" ht="12.75" customHeight="1" x14ac:dyDescent="0.2">
      <c r="A55" s="14" t="s">
        <v>356</v>
      </c>
      <c r="B55" s="14" t="s">
        <v>1068</v>
      </c>
      <c r="C55" s="14" t="s">
        <v>357</v>
      </c>
      <c r="D55" s="14" t="s">
        <v>30</v>
      </c>
      <c r="E55" s="14" t="s">
        <v>34</v>
      </c>
      <c r="F55" s="14" t="s">
        <v>32</v>
      </c>
      <c r="G55" s="17">
        <v>0</v>
      </c>
      <c r="H55" s="17">
        <v>0</v>
      </c>
      <c r="I55" s="17">
        <f t="shared" si="0"/>
        <v>0</v>
      </c>
    </row>
    <row r="56" spans="1:9" s="12" customFormat="1" ht="12.75" customHeight="1" x14ac:dyDescent="0.2">
      <c r="A56" s="14" t="s">
        <v>358</v>
      </c>
      <c r="B56" s="14" t="s">
        <v>1068</v>
      </c>
      <c r="C56" s="14" t="s">
        <v>359</v>
      </c>
      <c r="D56" s="14" t="s">
        <v>30</v>
      </c>
      <c r="E56" s="14" t="s">
        <v>34</v>
      </c>
      <c r="F56" s="14" t="s">
        <v>32</v>
      </c>
      <c r="G56" s="17">
        <v>-0.19137000000000001</v>
      </c>
      <c r="H56" s="17">
        <v>-0.19137000000000001</v>
      </c>
      <c r="I56" s="17">
        <f t="shared" si="0"/>
        <v>0</v>
      </c>
    </row>
    <row r="57" spans="1:9" s="12" customFormat="1" ht="12.75" customHeight="1" x14ac:dyDescent="0.2">
      <c r="A57" s="14" t="s">
        <v>360</v>
      </c>
      <c r="B57" s="14" t="s">
        <v>1068</v>
      </c>
      <c r="C57" s="14" t="s">
        <v>361</v>
      </c>
      <c r="D57" s="14" t="s">
        <v>30</v>
      </c>
      <c r="E57" s="14" t="s">
        <v>34</v>
      </c>
      <c r="F57" s="14" t="s">
        <v>37</v>
      </c>
      <c r="G57" s="17">
        <v>0</v>
      </c>
      <c r="H57" s="17">
        <v>0</v>
      </c>
      <c r="I57" s="17">
        <f t="shared" si="0"/>
        <v>0</v>
      </c>
    </row>
    <row r="58" spans="1:9" s="12" customFormat="1" ht="12.75" customHeight="1" x14ac:dyDescent="0.2">
      <c r="A58" s="14" t="s">
        <v>362</v>
      </c>
      <c r="B58" s="14" t="s">
        <v>1068</v>
      </c>
      <c r="C58" s="14" t="s">
        <v>363</v>
      </c>
      <c r="D58" s="14" t="s">
        <v>30</v>
      </c>
      <c r="E58" s="14" t="s">
        <v>39</v>
      </c>
      <c r="F58" s="14" t="s">
        <v>37</v>
      </c>
      <c r="G58" s="17">
        <v>0</v>
      </c>
      <c r="H58" s="17">
        <v>0</v>
      </c>
      <c r="I58" s="17">
        <f t="shared" si="0"/>
        <v>0</v>
      </c>
    </row>
    <row r="59" spans="1:9" s="12" customFormat="1" ht="12.75" customHeight="1" x14ac:dyDescent="0.2">
      <c r="A59" s="14" t="s">
        <v>364</v>
      </c>
      <c r="B59" s="14" t="s">
        <v>1068</v>
      </c>
      <c r="C59" s="14" t="s">
        <v>365</v>
      </c>
      <c r="D59" s="14" t="s">
        <v>30</v>
      </c>
      <c r="E59" s="14" t="s">
        <v>36</v>
      </c>
      <c r="F59" s="14" t="s">
        <v>37</v>
      </c>
      <c r="G59" s="17">
        <v>0</v>
      </c>
      <c r="H59" s="17">
        <v>0</v>
      </c>
      <c r="I59" s="17">
        <f t="shared" si="0"/>
        <v>0</v>
      </c>
    </row>
    <row r="60" spans="1:9" s="12" customFormat="1" ht="12.75" customHeight="1" x14ac:dyDescent="0.2">
      <c r="A60" s="14" t="s">
        <v>366</v>
      </c>
      <c r="B60" s="14" t="s">
        <v>1068</v>
      </c>
      <c r="C60" s="14" t="s">
        <v>367</v>
      </c>
      <c r="D60" s="14" t="s">
        <v>30</v>
      </c>
      <c r="E60" s="14" t="s">
        <v>39</v>
      </c>
      <c r="F60" s="14" t="s">
        <v>37</v>
      </c>
      <c r="G60" s="17">
        <v>0</v>
      </c>
      <c r="H60" s="17">
        <v>0</v>
      </c>
      <c r="I60" s="17">
        <f t="shared" si="0"/>
        <v>0</v>
      </c>
    </row>
    <row r="61" spans="1:9" s="12" customFormat="1" ht="12.75" customHeight="1" x14ac:dyDescent="0.2">
      <c r="A61" s="14" t="s">
        <v>368</v>
      </c>
      <c r="B61" s="14" t="s">
        <v>1068</v>
      </c>
      <c r="C61" s="14" t="s">
        <v>42</v>
      </c>
      <c r="D61" s="14" t="s">
        <v>30</v>
      </c>
      <c r="E61" s="14" t="s">
        <v>34</v>
      </c>
      <c r="F61" s="14" t="s">
        <v>32</v>
      </c>
      <c r="G61" s="17">
        <v>1108.5347099999994</v>
      </c>
      <c r="H61" s="17">
        <v>1091.5270500000001</v>
      </c>
      <c r="I61" s="17">
        <f t="shared" si="0"/>
        <v>17.007659999999305</v>
      </c>
    </row>
    <row r="62" spans="1:9" s="12" customFormat="1" ht="12.75" customHeight="1" x14ac:dyDescent="0.2">
      <c r="A62" s="14" t="s">
        <v>371</v>
      </c>
      <c r="B62" s="14" t="s">
        <v>1068</v>
      </c>
      <c r="C62" s="14" t="s">
        <v>372</v>
      </c>
      <c r="D62" s="14" t="s">
        <v>30</v>
      </c>
      <c r="E62" s="14" t="s">
        <v>34</v>
      </c>
      <c r="F62" s="14" t="s">
        <v>32</v>
      </c>
      <c r="G62" s="17">
        <v>0</v>
      </c>
      <c r="H62" s="17">
        <v>0</v>
      </c>
      <c r="I62" s="17">
        <f t="shared" si="0"/>
        <v>0</v>
      </c>
    </row>
    <row r="63" spans="1:9" s="12" customFormat="1" ht="12.75" customHeight="1" x14ac:dyDescent="0.2">
      <c r="A63" s="14" t="s">
        <v>373</v>
      </c>
      <c r="B63" s="14" t="s">
        <v>1068</v>
      </c>
      <c r="C63" s="14" t="s">
        <v>374</v>
      </c>
      <c r="D63" s="14" t="s">
        <v>30</v>
      </c>
      <c r="E63" s="14" t="s">
        <v>39</v>
      </c>
      <c r="F63" s="14" t="s">
        <v>32</v>
      </c>
      <c r="G63" s="17">
        <v>0</v>
      </c>
      <c r="H63" s="17">
        <v>0</v>
      </c>
      <c r="I63" s="17">
        <f t="shared" si="0"/>
        <v>0</v>
      </c>
    </row>
    <row r="64" spans="1:9" s="12" customFormat="1" ht="12.75" customHeight="1" x14ac:dyDescent="0.2">
      <c r="A64" s="14" t="s">
        <v>375</v>
      </c>
      <c r="B64" s="14" t="s">
        <v>1068</v>
      </c>
      <c r="C64" s="14" t="s">
        <v>376</v>
      </c>
      <c r="D64" s="14" t="s">
        <v>30</v>
      </c>
      <c r="E64" s="14" t="s">
        <v>39</v>
      </c>
      <c r="F64" s="14" t="s">
        <v>32</v>
      </c>
      <c r="G64" s="17">
        <v>0</v>
      </c>
      <c r="H64" s="17">
        <v>0</v>
      </c>
      <c r="I64" s="17">
        <f t="shared" si="0"/>
        <v>0</v>
      </c>
    </row>
    <row r="65" spans="1:9" s="12" customFormat="1" ht="12.75" customHeight="1" x14ac:dyDescent="0.2">
      <c r="A65" s="14" t="s">
        <v>377</v>
      </c>
      <c r="B65" s="14" t="s">
        <v>1068</v>
      </c>
      <c r="C65" s="14" t="s">
        <v>378</v>
      </c>
      <c r="D65" s="14" t="s">
        <v>30</v>
      </c>
      <c r="E65" s="14" t="s">
        <v>39</v>
      </c>
      <c r="F65" s="14" t="s">
        <v>40</v>
      </c>
      <c r="G65" s="17">
        <v>0</v>
      </c>
      <c r="H65" s="17">
        <v>0</v>
      </c>
      <c r="I65" s="17">
        <f t="shared" si="0"/>
        <v>0</v>
      </c>
    </row>
    <row r="66" spans="1:9" s="12" customFormat="1" ht="12.75" customHeight="1" x14ac:dyDescent="0.2">
      <c r="A66" s="14" t="s">
        <v>379</v>
      </c>
      <c r="B66" s="14" t="s">
        <v>1068</v>
      </c>
      <c r="C66" s="14" t="s">
        <v>380</v>
      </c>
      <c r="D66" s="14" t="s">
        <v>30</v>
      </c>
      <c r="E66" s="14" t="s">
        <v>39</v>
      </c>
      <c r="F66" s="14" t="s">
        <v>37</v>
      </c>
      <c r="G66" s="17">
        <v>0</v>
      </c>
      <c r="H66" s="17">
        <v>0</v>
      </c>
      <c r="I66" s="17">
        <f t="shared" si="0"/>
        <v>0</v>
      </c>
    </row>
    <row r="67" spans="1:9" s="12" customFormat="1" ht="12.75" customHeight="1" x14ac:dyDescent="0.2">
      <c r="A67" s="14" t="s">
        <v>381</v>
      </c>
      <c r="B67" s="14" t="s">
        <v>1068</v>
      </c>
      <c r="C67" s="14" t="s">
        <v>382</v>
      </c>
      <c r="D67" s="14" t="s">
        <v>30</v>
      </c>
      <c r="E67" s="14" t="s">
        <v>36</v>
      </c>
      <c r="F67" s="14" t="s">
        <v>37</v>
      </c>
      <c r="G67" s="17">
        <v>0.15076999999999999</v>
      </c>
      <c r="H67" s="17">
        <v>0.15077000000000002</v>
      </c>
      <c r="I67" s="17">
        <f t="shared" si="0"/>
        <v>0</v>
      </c>
    </row>
    <row r="68" spans="1:9" s="12" customFormat="1" ht="12.75" customHeight="1" x14ac:dyDescent="0.2">
      <c r="A68" s="14" t="s">
        <v>383</v>
      </c>
      <c r="B68" s="14" t="s">
        <v>1068</v>
      </c>
      <c r="C68" s="14" t="s">
        <v>43</v>
      </c>
      <c r="D68" s="14" t="s">
        <v>30</v>
      </c>
      <c r="E68" s="14" t="s">
        <v>39</v>
      </c>
      <c r="F68" s="14" t="s">
        <v>40</v>
      </c>
      <c r="G68" s="17">
        <v>178.89685999999989</v>
      </c>
      <c r="H68" s="17">
        <v>174.38364999999999</v>
      </c>
      <c r="I68" s="17">
        <f t="shared" si="0"/>
        <v>4.5132099999999014</v>
      </c>
    </row>
    <row r="69" spans="1:9" s="12" customFormat="1" ht="12.75" customHeight="1" x14ac:dyDescent="0.2">
      <c r="A69" s="14" t="s">
        <v>384</v>
      </c>
      <c r="B69" s="14" t="s">
        <v>1068</v>
      </c>
      <c r="C69" s="14" t="s">
        <v>385</v>
      </c>
      <c r="D69" s="14" t="s">
        <v>30</v>
      </c>
      <c r="E69" s="14" t="s">
        <v>39</v>
      </c>
      <c r="F69" s="14" t="s">
        <v>37</v>
      </c>
      <c r="G69" s="17">
        <v>0</v>
      </c>
      <c r="H69" s="17">
        <v>0</v>
      </c>
      <c r="I69" s="17">
        <f t="shared" si="0"/>
        <v>0</v>
      </c>
    </row>
    <row r="70" spans="1:9" s="12" customFormat="1" ht="12.75" customHeight="1" x14ac:dyDescent="0.2">
      <c r="A70" s="14" t="s">
        <v>386</v>
      </c>
      <c r="B70" s="14" t="s">
        <v>1068</v>
      </c>
      <c r="C70" s="14" t="s">
        <v>387</v>
      </c>
      <c r="D70" s="14" t="s">
        <v>30</v>
      </c>
      <c r="E70" s="14" t="s">
        <v>39</v>
      </c>
      <c r="F70" s="14" t="s">
        <v>37</v>
      </c>
      <c r="G70" s="17">
        <v>376.57414999999992</v>
      </c>
      <c r="H70" s="17">
        <v>326.97109999999998</v>
      </c>
      <c r="I70" s="17">
        <f t="shared" ref="I70:I133" si="1">G70-H70</f>
        <v>49.603049999999939</v>
      </c>
    </row>
    <row r="71" spans="1:9" s="12" customFormat="1" ht="12.75" customHeight="1" x14ac:dyDescent="0.2">
      <c r="A71" s="14" t="s">
        <v>388</v>
      </c>
      <c r="B71" s="14" t="s">
        <v>1068</v>
      </c>
      <c r="C71" s="14" t="s">
        <v>389</v>
      </c>
      <c r="D71" s="14" t="s">
        <v>30</v>
      </c>
      <c r="E71" s="14" t="s">
        <v>36</v>
      </c>
      <c r="F71" s="14" t="s">
        <v>37</v>
      </c>
      <c r="G71" s="17">
        <v>0</v>
      </c>
      <c r="H71" s="17">
        <v>0</v>
      </c>
      <c r="I71" s="17">
        <f t="shared" si="1"/>
        <v>0</v>
      </c>
    </row>
    <row r="72" spans="1:9" s="12" customFormat="1" ht="12.75" customHeight="1" x14ac:dyDescent="0.2">
      <c r="A72" s="14" t="s">
        <v>390</v>
      </c>
      <c r="B72" s="14" t="s">
        <v>1068</v>
      </c>
      <c r="C72" s="14" t="s">
        <v>391</v>
      </c>
      <c r="D72" s="14" t="s">
        <v>30</v>
      </c>
      <c r="E72" s="14" t="s">
        <v>36</v>
      </c>
      <c r="F72" s="14" t="s">
        <v>32</v>
      </c>
      <c r="G72" s="17">
        <v>80.235529999999983</v>
      </c>
      <c r="H72" s="17">
        <v>80.235529999999997</v>
      </c>
      <c r="I72" s="17">
        <f t="shared" si="1"/>
        <v>0</v>
      </c>
    </row>
    <row r="73" spans="1:9" s="12" customFormat="1" ht="12.75" customHeight="1" x14ac:dyDescent="0.2">
      <c r="A73" s="14" t="s">
        <v>392</v>
      </c>
      <c r="B73" s="14" t="s">
        <v>1068</v>
      </c>
      <c r="C73" s="14" t="s">
        <v>393</v>
      </c>
      <c r="D73" s="14" t="s">
        <v>30</v>
      </c>
      <c r="E73" s="14" t="s">
        <v>36</v>
      </c>
      <c r="F73" s="14" t="s">
        <v>40</v>
      </c>
      <c r="G73" s="17">
        <v>0</v>
      </c>
      <c r="H73" s="17">
        <v>0</v>
      </c>
      <c r="I73" s="17">
        <f t="shared" si="1"/>
        <v>0</v>
      </c>
    </row>
    <row r="74" spans="1:9" s="12" customFormat="1" ht="12.75" customHeight="1" x14ac:dyDescent="0.2">
      <c r="A74" s="14" t="s">
        <v>394</v>
      </c>
      <c r="B74" s="14" t="s">
        <v>1068</v>
      </c>
      <c r="C74" s="14" t="s">
        <v>395</v>
      </c>
      <c r="D74" s="14" t="s">
        <v>30</v>
      </c>
      <c r="E74" s="14" t="s">
        <v>36</v>
      </c>
      <c r="F74" s="14" t="s">
        <v>37</v>
      </c>
      <c r="G74" s="17">
        <v>16.092449999999999</v>
      </c>
      <c r="H74" s="17">
        <v>0</v>
      </c>
      <c r="I74" s="17">
        <f t="shared" si="1"/>
        <v>16.092449999999999</v>
      </c>
    </row>
    <row r="75" spans="1:9" s="12" customFormat="1" ht="12.75" customHeight="1" x14ac:dyDescent="0.2">
      <c r="A75" s="14" t="s">
        <v>396</v>
      </c>
      <c r="B75" s="14" t="s">
        <v>1068</v>
      </c>
      <c r="C75" s="14" t="s">
        <v>397</v>
      </c>
      <c r="D75" s="14" t="s">
        <v>30</v>
      </c>
      <c r="E75" s="14" t="s">
        <v>36</v>
      </c>
      <c r="F75" s="14" t="s">
        <v>37</v>
      </c>
      <c r="G75" s="17">
        <v>0</v>
      </c>
      <c r="H75" s="17">
        <v>0</v>
      </c>
      <c r="I75" s="17">
        <f t="shared" si="1"/>
        <v>0</v>
      </c>
    </row>
    <row r="76" spans="1:9" s="12" customFormat="1" ht="12.75" customHeight="1" x14ac:dyDescent="0.2">
      <c r="A76" s="14" t="s">
        <v>398</v>
      </c>
      <c r="B76" s="14" t="s">
        <v>1068</v>
      </c>
      <c r="C76" s="14" t="s">
        <v>44</v>
      </c>
      <c r="D76" s="14" t="s">
        <v>30</v>
      </c>
      <c r="E76" s="14" t="s">
        <v>36</v>
      </c>
      <c r="F76" s="14" t="s">
        <v>37</v>
      </c>
      <c r="G76" s="17">
        <v>65.960730000000027</v>
      </c>
      <c r="H76" s="17">
        <v>98.341419999999999</v>
      </c>
      <c r="I76" s="17">
        <f t="shared" si="1"/>
        <v>-32.380689999999973</v>
      </c>
    </row>
    <row r="77" spans="1:9" s="12" customFormat="1" ht="12.75" customHeight="1" x14ac:dyDescent="0.2">
      <c r="A77" s="14" t="s">
        <v>399</v>
      </c>
      <c r="B77" s="14" t="s">
        <v>1068</v>
      </c>
      <c r="C77" s="14" t="s">
        <v>45</v>
      </c>
      <c r="D77" s="14" t="s">
        <v>30</v>
      </c>
      <c r="E77" s="14" t="s">
        <v>36</v>
      </c>
      <c r="F77" s="14" t="s">
        <v>37</v>
      </c>
      <c r="G77" s="17">
        <v>336.36821999999961</v>
      </c>
      <c r="H77" s="17">
        <v>400</v>
      </c>
      <c r="I77" s="17">
        <f t="shared" si="1"/>
        <v>-63.63178000000039</v>
      </c>
    </row>
    <row r="78" spans="1:9" s="12" customFormat="1" ht="12.75" customHeight="1" x14ac:dyDescent="0.2">
      <c r="A78" s="14" t="s">
        <v>400</v>
      </c>
      <c r="B78" s="14" t="s">
        <v>1068</v>
      </c>
      <c r="C78" s="14" t="s">
        <v>46</v>
      </c>
      <c r="D78" s="14" t="s">
        <v>30</v>
      </c>
      <c r="E78" s="14" t="s">
        <v>36</v>
      </c>
      <c r="F78" s="14" t="s">
        <v>37</v>
      </c>
      <c r="G78" s="17">
        <v>-83.97196000000001</v>
      </c>
      <c r="H78" s="17">
        <v>-83.883579999999995</v>
      </c>
      <c r="I78" s="17">
        <f t="shared" si="1"/>
        <v>-8.8380000000015002E-2</v>
      </c>
    </row>
    <row r="79" spans="1:9" s="12" customFormat="1" ht="12.75" customHeight="1" x14ac:dyDescent="0.2">
      <c r="A79" s="14" t="s">
        <v>401</v>
      </c>
      <c r="B79" s="14" t="s">
        <v>1068</v>
      </c>
      <c r="C79" s="14" t="s">
        <v>402</v>
      </c>
      <c r="D79" s="14" t="s">
        <v>30</v>
      </c>
      <c r="E79" s="14" t="s">
        <v>39</v>
      </c>
      <c r="F79" s="14" t="s">
        <v>37</v>
      </c>
      <c r="G79" s="17">
        <v>0</v>
      </c>
      <c r="H79" s="17">
        <v>0</v>
      </c>
      <c r="I79" s="17">
        <f t="shared" si="1"/>
        <v>0</v>
      </c>
    </row>
    <row r="80" spans="1:9" s="12" customFormat="1" ht="12.75" customHeight="1" x14ac:dyDescent="0.2">
      <c r="A80" s="14" t="s">
        <v>403</v>
      </c>
      <c r="B80" s="14" t="s">
        <v>1068</v>
      </c>
      <c r="C80" s="14" t="s">
        <v>404</v>
      </c>
      <c r="D80" s="14" t="s">
        <v>30</v>
      </c>
      <c r="E80" s="14" t="s">
        <v>39</v>
      </c>
      <c r="F80" s="14" t="s">
        <v>37</v>
      </c>
      <c r="G80" s="17">
        <v>0</v>
      </c>
      <c r="H80" s="17">
        <v>0</v>
      </c>
      <c r="I80" s="17">
        <f t="shared" si="1"/>
        <v>0</v>
      </c>
    </row>
    <row r="81" spans="1:9" s="12" customFormat="1" ht="12.75" customHeight="1" x14ac:dyDescent="0.2">
      <c r="A81" s="14" t="s">
        <v>405</v>
      </c>
      <c r="B81" s="14" t="s">
        <v>1068</v>
      </c>
      <c r="C81" s="14" t="s">
        <v>406</v>
      </c>
      <c r="D81" s="14" t="s">
        <v>30</v>
      </c>
      <c r="E81" s="14" t="s">
        <v>34</v>
      </c>
      <c r="F81" s="14" t="s">
        <v>32</v>
      </c>
      <c r="G81" s="17">
        <v>49.888669999999998</v>
      </c>
      <c r="H81" s="17">
        <v>49.888669999999998</v>
      </c>
      <c r="I81" s="17">
        <f t="shared" si="1"/>
        <v>0</v>
      </c>
    </row>
    <row r="82" spans="1:9" s="12" customFormat="1" ht="12.75" customHeight="1" x14ac:dyDescent="0.2">
      <c r="A82" s="14" t="s">
        <v>407</v>
      </c>
      <c r="B82" s="14" t="s">
        <v>1068</v>
      </c>
      <c r="C82" s="14" t="s">
        <v>47</v>
      </c>
      <c r="D82" s="14" t="s">
        <v>30</v>
      </c>
      <c r="E82" s="14" t="s">
        <v>36</v>
      </c>
      <c r="F82" s="14" t="s">
        <v>48</v>
      </c>
      <c r="G82" s="17">
        <v>0</v>
      </c>
      <c r="H82" s="17">
        <v>0</v>
      </c>
      <c r="I82" s="17">
        <f t="shared" si="1"/>
        <v>0</v>
      </c>
    </row>
    <row r="83" spans="1:9" s="12" customFormat="1" ht="12.75" customHeight="1" x14ac:dyDescent="0.2">
      <c r="A83" s="14" t="s">
        <v>408</v>
      </c>
      <c r="B83" s="14" t="s">
        <v>1068</v>
      </c>
      <c r="C83" s="14" t="s">
        <v>49</v>
      </c>
      <c r="D83" s="14" t="s">
        <v>30</v>
      </c>
      <c r="E83" s="14" t="s">
        <v>39</v>
      </c>
      <c r="F83" s="14" t="s">
        <v>32</v>
      </c>
      <c r="G83" s="17">
        <v>0</v>
      </c>
      <c r="H83" s="17">
        <v>0</v>
      </c>
      <c r="I83" s="17">
        <f t="shared" si="1"/>
        <v>0</v>
      </c>
    </row>
    <row r="84" spans="1:9" s="12" customFormat="1" ht="12.75" customHeight="1" x14ac:dyDescent="0.2">
      <c r="A84" s="14" t="s">
        <v>409</v>
      </c>
      <c r="B84" s="14" t="s">
        <v>1068</v>
      </c>
      <c r="C84" s="14" t="s">
        <v>50</v>
      </c>
      <c r="D84" s="14" t="s">
        <v>30</v>
      </c>
      <c r="E84" s="14" t="s">
        <v>36</v>
      </c>
      <c r="F84" s="14" t="s">
        <v>37</v>
      </c>
      <c r="G84" s="17">
        <v>0</v>
      </c>
      <c r="H84" s="17">
        <v>0</v>
      </c>
      <c r="I84" s="17">
        <f t="shared" si="1"/>
        <v>0</v>
      </c>
    </row>
    <row r="85" spans="1:9" s="12" customFormat="1" ht="12.75" customHeight="1" x14ac:dyDescent="0.2">
      <c r="A85" s="14" t="s">
        <v>410</v>
      </c>
      <c r="B85" s="14" t="s">
        <v>1068</v>
      </c>
      <c r="C85" s="14" t="s">
        <v>51</v>
      </c>
      <c r="D85" s="14" t="s">
        <v>30</v>
      </c>
      <c r="E85" s="14" t="s">
        <v>36</v>
      </c>
      <c r="F85" s="14" t="s">
        <v>37</v>
      </c>
      <c r="G85" s="17">
        <v>0</v>
      </c>
      <c r="H85" s="17">
        <v>232.79643999999999</v>
      </c>
      <c r="I85" s="17">
        <f t="shared" si="1"/>
        <v>-232.79643999999999</v>
      </c>
    </row>
    <row r="86" spans="1:9" s="12" customFormat="1" ht="12.75" customHeight="1" x14ac:dyDescent="0.2">
      <c r="A86" s="14" t="s">
        <v>411</v>
      </c>
      <c r="B86" s="14" t="s">
        <v>1068</v>
      </c>
      <c r="C86" s="14" t="s">
        <v>52</v>
      </c>
      <c r="D86" s="14" t="s">
        <v>30</v>
      </c>
      <c r="E86" s="14" t="s">
        <v>39</v>
      </c>
      <c r="F86" s="14" t="s">
        <v>37</v>
      </c>
      <c r="G86" s="17">
        <v>0</v>
      </c>
      <c r="H86" s="17">
        <v>0</v>
      </c>
      <c r="I86" s="17">
        <f t="shared" si="1"/>
        <v>0</v>
      </c>
    </row>
    <row r="87" spans="1:9" s="12" customFormat="1" ht="12.75" customHeight="1" x14ac:dyDescent="0.2">
      <c r="A87" s="14" t="s">
        <v>413</v>
      </c>
      <c r="B87" s="14" t="s">
        <v>1068</v>
      </c>
      <c r="C87" s="14" t="s">
        <v>53</v>
      </c>
      <c r="D87" s="14" t="s">
        <v>30</v>
      </c>
      <c r="E87" s="14" t="s">
        <v>39</v>
      </c>
      <c r="F87" s="14" t="s">
        <v>37</v>
      </c>
      <c r="G87" s="17">
        <v>0</v>
      </c>
      <c r="H87" s="17">
        <v>0</v>
      </c>
      <c r="I87" s="17">
        <f t="shared" si="1"/>
        <v>0</v>
      </c>
    </row>
    <row r="88" spans="1:9" s="12" customFormat="1" ht="12.75" customHeight="1" x14ac:dyDescent="0.2">
      <c r="A88" s="14" t="s">
        <v>414</v>
      </c>
      <c r="B88" s="14" t="s">
        <v>1068</v>
      </c>
      <c r="C88" s="14" t="s">
        <v>54</v>
      </c>
      <c r="D88" s="14" t="s">
        <v>30</v>
      </c>
      <c r="E88" s="14" t="s">
        <v>39</v>
      </c>
      <c r="F88" s="14" t="s">
        <v>37</v>
      </c>
      <c r="G88" s="17">
        <v>0</v>
      </c>
      <c r="H88" s="17">
        <v>0</v>
      </c>
      <c r="I88" s="17">
        <f t="shared" si="1"/>
        <v>0</v>
      </c>
    </row>
    <row r="89" spans="1:9" s="12" customFormat="1" ht="12.75" customHeight="1" x14ac:dyDescent="0.2">
      <c r="A89" s="14" t="s">
        <v>415</v>
      </c>
      <c r="B89" s="14" t="s">
        <v>1068</v>
      </c>
      <c r="C89" s="14" t="s">
        <v>55</v>
      </c>
      <c r="D89" s="14" t="s">
        <v>30</v>
      </c>
      <c r="E89" s="14" t="s">
        <v>34</v>
      </c>
      <c r="F89" s="14" t="s">
        <v>32</v>
      </c>
      <c r="G89" s="17">
        <v>1153.4389699999999</v>
      </c>
      <c r="H89" s="17">
        <v>1190.1726699999999</v>
      </c>
      <c r="I89" s="17">
        <f t="shared" si="1"/>
        <v>-36.733699999999999</v>
      </c>
    </row>
    <row r="90" spans="1:9" s="12" customFormat="1" ht="12.75" customHeight="1" x14ac:dyDescent="0.2">
      <c r="A90" s="14" t="s">
        <v>416</v>
      </c>
      <c r="B90" s="14" t="s">
        <v>1068</v>
      </c>
      <c r="C90" s="14" t="s">
        <v>56</v>
      </c>
      <c r="D90" s="14" t="s">
        <v>30</v>
      </c>
      <c r="E90" s="14" t="s">
        <v>36</v>
      </c>
      <c r="F90" s="14" t="s">
        <v>48</v>
      </c>
      <c r="G90" s="17">
        <v>0</v>
      </c>
      <c r="H90" s="17">
        <v>0</v>
      </c>
      <c r="I90" s="17">
        <f t="shared" si="1"/>
        <v>0</v>
      </c>
    </row>
    <row r="91" spans="1:9" s="12" customFormat="1" ht="12.75" customHeight="1" x14ac:dyDescent="0.2">
      <c r="A91" s="14" t="s">
        <v>417</v>
      </c>
      <c r="B91" s="14" t="s">
        <v>1068</v>
      </c>
      <c r="C91" s="14" t="s">
        <v>418</v>
      </c>
      <c r="D91" s="14" t="s">
        <v>30</v>
      </c>
      <c r="E91" s="14" t="s">
        <v>36</v>
      </c>
      <c r="F91" s="14" t="s">
        <v>37</v>
      </c>
      <c r="G91" s="17">
        <v>0</v>
      </c>
      <c r="H91" s="17">
        <v>0</v>
      </c>
      <c r="I91" s="17">
        <f t="shared" si="1"/>
        <v>0</v>
      </c>
    </row>
    <row r="92" spans="1:9" s="12" customFormat="1" ht="12.75" customHeight="1" x14ac:dyDescent="0.2">
      <c r="A92" s="14" t="s">
        <v>419</v>
      </c>
      <c r="B92" s="14" t="s">
        <v>1068</v>
      </c>
      <c r="C92" s="14" t="s">
        <v>57</v>
      </c>
      <c r="D92" s="14" t="s">
        <v>30</v>
      </c>
      <c r="E92" s="14" t="s">
        <v>36</v>
      </c>
      <c r="F92" s="14" t="s">
        <v>37</v>
      </c>
      <c r="G92" s="17"/>
      <c r="H92" s="17">
        <v>0</v>
      </c>
      <c r="I92" s="17">
        <f t="shared" si="1"/>
        <v>0</v>
      </c>
    </row>
    <row r="93" spans="1:9" s="12" customFormat="1" ht="12.75" customHeight="1" x14ac:dyDescent="0.2">
      <c r="A93" s="14" t="s">
        <v>420</v>
      </c>
      <c r="B93" s="14" t="s">
        <v>1068</v>
      </c>
      <c r="C93" s="14" t="s">
        <v>58</v>
      </c>
      <c r="D93" s="14" t="s">
        <v>30</v>
      </c>
      <c r="E93" s="14" t="s">
        <v>36</v>
      </c>
      <c r="F93" s="14" t="s">
        <v>37</v>
      </c>
      <c r="G93" s="17"/>
      <c r="H93" s="17">
        <v>0</v>
      </c>
      <c r="I93" s="17">
        <f t="shared" si="1"/>
        <v>0</v>
      </c>
    </row>
    <row r="94" spans="1:9" s="12" customFormat="1" ht="12.75" customHeight="1" x14ac:dyDescent="0.2">
      <c r="A94" s="14" t="s">
        <v>421</v>
      </c>
      <c r="B94" s="14" t="s">
        <v>1068</v>
      </c>
      <c r="C94" s="14" t="s">
        <v>59</v>
      </c>
      <c r="D94" s="14" t="s">
        <v>30</v>
      </c>
      <c r="E94" s="14" t="s">
        <v>34</v>
      </c>
      <c r="F94" s="14" t="s">
        <v>32</v>
      </c>
      <c r="G94" s="17">
        <v>0</v>
      </c>
      <c r="H94" s="17">
        <v>0</v>
      </c>
      <c r="I94" s="17">
        <f t="shared" si="1"/>
        <v>0</v>
      </c>
    </row>
    <row r="95" spans="1:9" s="12" customFormat="1" ht="12.75" customHeight="1" x14ac:dyDescent="0.2">
      <c r="A95" s="14" t="s">
        <v>423</v>
      </c>
      <c r="B95" s="14" t="s">
        <v>1068</v>
      </c>
      <c r="C95" s="14" t="s">
        <v>424</v>
      </c>
      <c r="D95" s="14" t="s">
        <v>61</v>
      </c>
      <c r="E95" s="14" t="s">
        <v>34</v>
      </c>
      <c r="F95" s="14" t="s">
        <v>32</v>
      </c>
      <c r="G95" s="17">
        <v>100.82077</v>
      </c>
      <c r="H95" s="17">
        <v>128.60844</v>
      </c>
      <c r="I95" s="17">
        <f t="shared" si="1"/>
        <v>-27.787670000000006</v>
      </c>
    </row>
    <row r="96" spans="1:9" s="12" customFormat="1" ht="12.75" customHeight="1" x14ac:dyDescent="0.2">
      <c r="A96" s="14" t="s">
        <v>425</v>
      </c>
      <c r="B96" s="14" t="s">
        <v>1068</v>
      </c>
      <c r="C96" s="14" t="s">
        <v>426</v>
      </c>
      <c r="D96" s="14" t="s">
        <v>61</v>
      </c>
      <c r="E96" s="14" t="s">
        <v>68</v>
      </c>
      <c r="F96" s="14" t="s">
        <v>32</v>
      </c>
      <c r="G96" s="17">
        <v>0</v>
      </c>
      <c r="H96" s="17">
        <v>0</v>
      </c>
      <c r="I96" s="17">
        <f t="shared" si="1"/>
        <v>0</v>
      </c>
    </row>
    <row r="97" spans="1:9" s="12" customFormat="1" ht="12.75" customHeight="1" x14ac:dyDescent="0.2">
      <c r="A97" s="14" t="s">
        <v>427</v>
      </c>
      <c r="B97" s="14" t="s">
        <v>1068</v>
      </c>
      <c r="C97" s="14" t="s">
        <v>428</v>
      </c>
      <c r="D97" s="14" t="s">
        <v>61</v>
      </c>
      <c r="E97" s="14" t="s">
        <v>31</v>
      </c>
      <c r="F97" s="14" t="s">
        <v>40</v>
      </c>
      <c r="G97" s="17">
        <v>0</v>
      </c>
      <c r="H97" s="17">
        <v>0</v>
      </c>
      <c r="I97" s="17">
        <f t="shared" si="1"/>
        <v>0</v>
      </c>
    </row>
    <row r="98" spans="1:9" s="12" customFormat="1" ht="12.75" customHeight="1" x14ac:dyDescent="0.2">
      <c r="A98" s="14" t="s">
        <v>429</v>
      </c>
      <c r="B98" s="14" t="s">
        <v>1068</v>
      </c>
      <c r="C98" s="14" t="s">
        <v>60</v>
      </c>
      <c r="D98" s="14" t="s">
        <v>61</v>
      </c>
      <c r="E98" s="14" t="s">
        <v>34</v>
      </c>
      <c r="F98" s="14" t="s">
        <v>32</v>
      </c>
      <c r="G98" s="17">
        <v>334.17797000000002</v>
      </c>
      <c r="H98" s="17">
        <v>383.83090999999996</v>
      </c>
      <c r="I98" s="17">
        <f t="shared" si="1"/>
        <v>-49.652939999999944</v>
      </c>
    </row>
    <row r="99" spans="1:9" s="12" customFormat="1" ht="12.75" customHeight="1" x14ac:dyDescent="0.2">
      <c r="A99" s="14" t="s">
        <v>430</v>
      </c>
      <c r="B99" s="14" t="s">
        <v>1068</v>
      </c>
      <c r="C99" s="14" t="s">
        <v>431</v>
      </c>
      <c r="D99" s="14" t="s">
        <v>61</v>
      </c>
      <c r="E99" s="14" t="s">
        <v>39</v>
      </c>
      <c r="F99" s="14" t="s">
        <v>32</v>
      </c>
      <c r="G99" s="17">
        <v>0</v>
      </c>
      <c r="H99" s="17">
        <v>0</v>
      </c>
      <c r="I99" s="17">
        <f t="shared" si="1"/>
        <v>0</v>
      </c>
    </row>
    <row r="100" spans="1:9" s="12" customFormat="1" ht="12.75" customHeight="1" x14ac:dyDescent="0.2">
      <c r="A100" s="14" t="s">
        <v>434</v>
      </c>
      <c r="B100" s="14" t="s">
        <v>1068</v>
      </c>
      <c r="C100" s="14" t="s">
        <v>435</v>
      </c>
      <c r="D100" s="14" t="s">
        <v>61</v>
      </c>
      <c r="E100" s="14" t="s">
        <v>39</v>
      </c>
      <c r="F100" s="14" t="s">
        <v>32</v>
      </c>
      <c r="G100" s="17">
        <v>0</v>
      </c>
      <c r="H100" s="17">
        <v>0</v>
      </c>
      <c r="I100" s="17">
        <f t="shared" si="1"/>
        <v>0</v>
      </c>
    </row>
    <row r="101" spans="1:9" s="12" customFormat="1" ht="12.75" customHeight="1" x14ac:dyDescent="0.2">
      <c r="A101" s="14" t="s">
        <v>436</v>
      </c>
      <c r="B101" s="14" t="s">
        <v>1068</v>
      </c>
      <c r="C101" s="14" t="s">
        <v>437</v>
      </c>
      <c r="D101" s="14" t="s">
        <v>61</v>
      </c>
      <c r="E101" s="14" t="s">
        <v>68</v>
      </c>
      <c r="F101" s="14" t="s">
        <v>32</v>
      </c>
      <c r="G101" s="17">
        <v>0</v>
      </c>
      <c r="H101" s="17">
        <v>0</v>
      </c>
      <c r="I101" s="17">
        <f t="shared" si="1"/>
        <v>0</v>
      </c>
    </row>
    <row r="102" spans="1:9" s="12" customFormat="1" ht="12.75" customHeight="1" x14ac:dyDescent="0.2">
      <c r="A102" s="14" t="s">
        <v>438</v>
      </c>
      <c r="B102" s="14" t="s">
        <v>1068</v>
      </c>
      <c r="C102" s="14" t="s">
        <v>439</v>
      </c>
      <c r="D102" s="14" t="s">
        <v>61</v>
      </c>
      <c r="E102" s="14" t="s">
        <v>68</v>
      </c>
      <c r="F102" s="14" t="s">
        <v>32</v>
      </c>
      <c r="G102" s="17">
        <v>0</v>
      </c>
      <c r="H102" s="17">
        <v>0</v>
      </c>
      <c r="I102" s="17">
        <f t="shared" si="1"/>
        <v>0</v>
      </c>
    </row>
    <row r="103" spans="1:9" s="12" customFormat="1" ht="12.75" customHeight="1" x14ac:dyDescent="0.2">
      <c r="A103" s="14" t="s">
        <v>440</v>
      </c>
      <c r="B103" s="14" t="s">
        <v>1068</v>
      </c>
      <c r="C103" s="14" t="s">
        <v>441</v>
      </c>
      <c r="D103" s="14" t="s">
        <v>61</v>
      </c>
      <c r="E103" s="14" t="s">
        <v>68</v>
      </c>
      <c r="F103" s="14" t="s">
        <v>32</v>
      </c>
      <c r="G103" s="17">
        <v>0</v>
      </c>
      <c r="H103" s="17">
        <v>0</v>
      </c>
      <c r="I103" s="17">
        <f t="shared" si="1"/>
        <v>0</v>
      </c>
    </row>
    <row r="104" spans="1:9" s="12" customFormat="1" ht="12.75" customHeight="1" x14ac:dyDescent="0.2">
      <c r="A104" s="14" t="s">
        <v>442</v>
      </c>
      <c r="B104" s="14" t="s">
        <v>1068</v>
      </c>
      <c r="C104" s="14" t="s">
        <v>443</v>
      </c>
      <c r="D104" s="14" t="s">
        <v>61</v>
      </c>
      <c r="E104" s="14" t="s">
        <v>39</v>
      </c>
      <c r="F104" s="14" t="s">
        <v>37</v>
      </c>
      <c r="G104" s="17">
        <v>0</v>
      </c>
      <c r="H104" s="17">
        <v>0</v>
      </c>
      <c r="I104" s="17">
        <f t="shared" si="1"/>
        <v>0</v>
      </c>
    </row>
    <row r="105" spans="1:9" s="12" customFormat="1" ht="12.75" customHeight="1" x14ac:dyDescent="0.2">
      <c r="A105" s="14" t="s">
        <v>444</v>
      </c>
      <c r="B105" s="14" t="s">
        <v>1068</v>
      </c>
      <c r="C105" s="14" t="s">
        <v>445</v>
      </c>
      <c r="D105" s="14" t="s">
        <v>61</v>
      </c>
      <c r="E105" s="14" t="s">
        <v>68</v>
      </c>
      <c r="F105" s="14" t="s">
        <v>32</v>
      </c>
      <c r="G105" s="17">
        <v>0</v>
      </c>
      <c r="H105" s="17">
        <v>0</v>
      </c>
      <c r="I105" s="17">
        <f t="shared" si="1"/>
        <v>0</v>
      </c>
    </row>
    <row r="106" spans="1:9" s="12" customFormat="1" ht="12.75" customHeight="1" x14ac:dyDescent="0.2">
      <c r="A106" s="14" t="s">
        <v>446</v>
      </c>
      <c r="B106" s="14" t="s">
        <v>1068</v>
      </c>
      <c r="C106" s="14" t="s">
        <v>447</v>
      </c>
      <c r="D106" s="14" t="s">
        <v>61</v>
      </c>
      <c r="E106" s="14" t="s">
        <v>34</v>
      </c>
      <c r="F106" s="14" t="s">
        <v>32</v>
      </c>
      <c r="G106" s="17">
        <v>0</v>
      </c>
      <c r="H106" s="17">
        <v>0</v>
      </c>
      <c r="I106" s="17">
        <f t="shared" si="1"/>
        <v>0</v>
      </c>
    </row>
    <row r="107" spans="1:9" s="12" customFormat="1" ht="12.75" customHeight="1" x14ac:dyDescent="0.2">
      <c r="A107" s="14" t="s">
        <v>448</v>
      </c>
      <c r="B107" s="14" t="s">
        <v>1068</v>
      </c>
      <c r="C107" s="14" t="s">
        <v>449</v>
      </c>
      <c r="D107" s="14" t="s">
        <v>61</v>
      </c>
      <c r="E107" s="14" t="s">
        <v>68</v>
      </c>
      <c r="F107" s="14" t="s">
        <v>32</v>
      </c>
      <c r="G107" s="17">
        <v>0</v>
      </c>
      <c r="H107" s="17">
        <v>0</v>
      </c>
      <c r="I107" s="17">
        <f t="shared" si="1"/>
        <v>0</v>
      </c>
    </row>
    <row r="108" spans="1:9" s="12" customFormat="1" ht="12.75" customHeight="1" x14ac:dyDescent="0.2">
      <c r="A108" s="14" t="s">
        <v>450</v>
      </c>
      <c r="B108" s="14" t="s">
        <v>1068</v>
      </c>
      <c r="C108" s="14" t="s">
        <v>451</v>
      </c>
      <c r="D108" s="14" t="s">
        <v>61</v>
      </c>
      <c r="E108" s="14" t="s">
        <v>34</v>
      </c>
      <c r="F108" s="14" t="s">
        <v>32</v>
      </c>
      <c r="G108" s="17">
        <v>97.291859999999986</v>
      </c>
      <c r="H108" s="17">
        <v>81.723619999999997</v>
      </c>
      <c r="I108" s="17">
        <f t="shared" si="1"/>
        <v>15.568239999999989</v>
      </c>
    </row>
    <row r="109" spans="1:9" s="12" customFormat="1" ht="12.75" customHeight="1" x14ac:dyDescent="0.2">
      <c r="A109" s="14" t="s">
        <v>452</v>
      </c>
      <c r="B109" s="14" t="s">
        <v>1068</v>
      </c>
      <c r="C109" s="14" t="s">
        <v>453</v>
      </c>
      <c r="D109" s="14" t="s">
        <v>61</v>
      </c>
      <c r="E109" s="14" t="s">
        <v>34</v>
      </c>
      <c r="F109" s="14" t="s">
        <v>32</v>
      </c>
      <c r="G109" s="17">
        <v>0</v>
      </c>
      <c r="H109" s="17">
        <v>0</v>
      </c>
      <c r="I109" s="17">
        <f t="shared" si="1"/>
        <v>0</v>
      </c>
    </row>
    <row r="110" spans="1:9" s="12" customFormat="1" ht="12.75" customHeight="1" x14ac:dyDescent="0.2">
      <c r="A110" s="14" t="s">
        <v>454</v>
      </c>
      <c r="B110" s="14" t="s">
        <v>1068</v>
      </c>
      <c r="C110" s="14" t="s">
        <v>62</v>
      </c>
      <c r="D110" s="14" t="s">
        <v>61</v>
      </c>
      <c r="E110" s="14" t="s">
        <v>34</v>
      </c>
      <c r="F110" s="14" t="s">
        <v>32</v>
      </c>
      <c r="G110" s="17">
        <v>34.44276</v>
      </c>
      <c r="H110" s="17">
        <v>65</v>
      </c>
      <c r="I110" s="17">
        <f t="shared" si="1"/>
        <v>-30.55724</v>
      </c>
    </row>
    <row r="111" spans="1:9" s="12" customFormat="1" ht="12.75" customHeight="1" x14ac:dyDescent="0.2">
      <c r="A111" s="14" t="s">
        <v>455</v>
      </c>
      <c r="B111" s="14" t="s">
        <v>1068</v>
      </c>
      <c r="C111" s="14" t="s">
        <v>456</v>
      </c>
      <c r="D111" s="14" t="s">
        <v>61</v>
      </c>
      <c r="E111" s="14" t="s">
        <v>39</v>
      </c>
      <c r="F111" s="14" t="s">
        <v>37</v>
      </c>
      <c r="G111" s="17">
        <v>0</v>
      </c>
      <c r="H111" s="17">
        <v>0</v>
      </c>
      <c r="I111" s="17">
        <f t="shared" si="1"/>
        <v>0</v>
      </c>
    </row>
    <row r="112" spans="1:9" s="12" customFormat="1" ht="12.75" customHeight="1" x14ac:dyDescent="0.2">
      <c r="A112" s="14" t="s">
        <v>457</v>
      </c>
      <c r="B112" s="14" t="s">
        <v>1068</v>
      </c>
      <c r="C112" s="14" t="s">
        <v>458</v>
      </c>
      <c r="D112" s="14" t="s">
        <v>61</v>
      </c>
      <c r="E112" s="14" t="s">
        <v>31</v>
      </c>
      <c r="F112" s="14" t="s">
        <v>32</v>
      </c>
      <c r="G112" s="17">
        <v>250.82200000000026</v>
      </c>
      <c r="H112" s="17">
        <v>372.99982</v>
      </c>
      <c r="I112" s="17">
        <f t="shared" si="1"/>
        <v>-122.17781999999974</v>
      </c>
    </row>
    <row r="113" spans="1:9" s="12" customFormat="1" ht="12.75" customHeight="1" x14ac:dyDescent="0.2">
      <c r="A113" s="14" t="s">
        <v>459</v>
      </c>
      <c r="B113" s="14" t="s">
        <v>1068</v>
      </c>
      <c r="C113" s="14" t="s">
        <v>460</v>
      </c>
      <c r="D113" s="14" t="s">
        <v>61</v>
      </c>
      <c r="E113" s="14" t="s">
        <v>39</v>
      </c>
      <c r="F113" s="14" t="s">
        <v>37</v>
      </c>
      <c r="G113" s="17">
        <v>0</v>
      </c>
      <c r="H113" s="17">
        <v>0</v>
      </c>
      <c r="I113" s="17">
        <f t="shared" si="1"/>
        <v>0</v>
      </c>
    </row>
    <row r="114" spans="1:9" s="12" customFormat="1" ht="12.75" customHeight="1" x14ac:dyDescent="0.2">
      <c r="A114" s="14" t="s">
        <v>461</v>
      </c>
      <c r="B114" s="14" t="s">
        <v>1068</v>
      </c>
      <c r="C114" s="14" t="s">
        <v>462</v>
      </c>
      <c r="D114" s="14" t="s">
        <v>61</v>
      </c>
      <c r="E114" s="14" t="s">
        <v>39</v>
      </c>
      <c r="F114" s="14" t="s">
        <v>37</v>
      </c>
      <c r="G114" s="17">
        <v>0</v>
      </c>
      <c r="H114" s="17">
        <v>0</v>
      </c>
      <c r="I114" s="17">
        <f t="shared" si="1"/>
        <v>0</v>
      </c>
    </row>
    <row r="115" spans="1:9" s="12" customFormat="1" ht="12.75" customHeight="1" x14ac:dyDescent="0.2">
      <c r="A115" s="14" t="s">
        <v>463</v>
      </c>
      <c r="B115" s="14" t="s">
        <v>1068</v>
      </c>
      <c r="C115" s="14" t="s">
        <v>63</v>
      </c>
      <c r="D115" s="14" t="s">
        <v>61</v>
      </c>
      <c r="E115" s="14" t="s">
        <v>34</v>
      </c>
      <c r="F115" s="14" t="s">
        <v>32</v>
      </c>
      <c r="G115" s="17">
        <v>-163.8434</v>
      </c>
      <c r="H115" s="17">
        <v>-163.8434</v>
      </c>
      <c r="I115" s="17">
        <f t="shared" si="1"/>
        <v>0</v>
      </c>
    </row>
    <row r="116" spans="1:9" s="12" customFormat="1" ht="12.75" customHeight="1" x14ac:dyDescent="0.2">
      <c r="A116" s="14" t="s">
        <v>464</v>
      </c>
      <c r="B116" s="14" t="s">
        <v>1068</v>
      </c>
      <c r="C116" s="14" t="s">
        <v>465</v>
      </c>
      <c r="D116" s="14" t="s">
        <v>61</v>
      </c>
      <c r="E116" s="14" t="s">
        <v>34</v>
      </c>
      <c r="F116" s="14" t="s">
        <v>32</v>
      </c>
      <c r="G116" s="17">
        <v>0</v>
      </c>
      <c r="H116" s="17">
        <v>0</v>
      </c>
      <c r="I116" s="17">
        <f t="shared" si="1"/>
        <v>0</v>
      </c>
    </row>
    <row r="117" spans="1:9" s="12" customFormat="1" ht="12.75" customHeight="1" x14ac:dyDescent="0.2">
      <c r="A117" s="14" t="s">
        <v>466</v>
      </c>
      <c r="B117" s="14" t="s">
        <v>1068</v>
      </c>
      <c r="C117" s="14" t="s">
        <v>64</v>
      </c>
      <c r="D117" s="14" t="s">
        <v>61</v>
      </c>
      <c r="E117" s="14" t="s">
        <v>34</v>
      </c>
      <c r="F117" s="14" t="s">
        <v>32</v>
      </c>
      <c r="G117" s="17">
        <v>-4.5431999999999997</v>
      </c>
      <c r="H117" s="17">
        <v>-4.5431999999999997</v>
      </c>
      <c r="I117" s="17">
        <f t="shared" si="1"/>
        <v>0</v>
      </c>
    </row>
    <row r="118" spans="1:9" s="12" customFormat="1" ht="12.75" customHeight="1" x14ac:dyDescent="0.2">
      <c r="A118" s="14" t="s">
        <v>467</v>
      </c>
      <c r="B118" s="14" t="s">
        <v>1068</v>
      </c>
      <c r="C118" s="14" t="s">
        <v>468</v>
      </c>
      <c r="D118" s="14" t="s">
        <v>61</v>
      </c>
      <c r="E118" s="14" t="s">
        <v>39</v>
      </c>
      <c r="F118" s="14" t="s">
        <v>37</v>
      </c>
      <c r="G118" s="17">
        <v>-62.055839999999996</v>
      </c>
      <c r="H118" s="17">
        <v>20.42313</v>
      </c>
      <c r="I118" s="17">
        <f t="shared" si="1"/>
        <v>-82.478970000000004</v>
      </c>
    </row>
    <row r="119" spans="1:9" s="12" customFormat="1" ht="12.75" customHeight="1" x14ac:dyDescent="0.2">
      <c r="A119" s="14" t="s">
        <v>469</v>
      </c>
      <c r="B119" s="14" t="s">
        <v>1068</v>
      </c>
      <c r="C119" s="14" t="s">
        <v>470</v>
      </c>
      <c r="D119" s="14" t="s">
        <v>61</v>
      </c>
      <c r="E119" s="14" t="s">
        <v>39</v>
      </c>
      <c r="F119" s="14" t="s">
        <v>37</v>
      </c>
      <c r="G119" s="17">
        <v>0</v>
      </c>
      <c r="H119" s="17">
        <v>0</v>
      </c>
      <c r="I119" s="17">
        <f t="shared" si="1"/>
        <v>0</v>
      </c>
    </row>
    <row r="120" spans="1:9" s="12" customFormat="1" ht="12.75" customHeight="1" x14ac:dyDescent="0.2">
      <c r="A120" s="14" t="s">
        <v>471</v>
      </c>
      <c r="B120" s="14" t="s">
        <v>1068</v>
      </c>
      <c r="C120" s="14" t="s">
        <v>65</v>
      </c>
      <c r="D120" s="14" t="s">
        <v>61</v>
      </c>
      <c r="E120" s="14" t="s">
        <v>36</v>
      </c>
      <c r="F120" s="14" t="s">
        <v>37</v>
      </c>
      <c r="G120" s="17">
        <v>170.96545999999987</v>
      </c>
      <c r="H120" s="17">
        <v>21.832889999999999</v>
      </c>
      <c r="I120" s="17">
        <f t="shared" si="1"/>
        <v>149.13256999999987</v>
      </c>
    </row>
    <row r="121" spans="1:9" s="12" customFormat="1" ht="12.75" customHeight="1" x14ac:dyDescent="0.2">
      <c r="A121" s="14" t="s">
        <v>472</v>
      </c>
      <c r="B121" s="14" t="s">
        <v>1068</v>
      </c>
      <c r="C121" s="14" t="s">
        <v>473</v>
      </c>
      <c r="D121" s="14" t="s">
        <v>61</v>
      </c>
      <c r="E121" s="14" t="s">
        <v>39</v>
      </c>
      <c r="F121" s="14" t="s">
        <v>37</v>
      </c>
      <c r="G121" s="17">
        <v>217.74997000000002</v>
      </c>
      <c r="H121" s="17">
        <v>217.98059000000001</v>
      </c>
      <c r="I121" s="17">
        <f t="shared" si="1"/>
        <v>-0.23061999999998761</v>
      </c>
    </row>
    <row r="122" spans="1:9" s="12" customFormat="1" ht="12.75" customHeight="1" x14ac:dyDescent="0.2">
      <c r="A122" s="14" t="s">
        <v>474</v>
      </c>
      <c r="B122" s="14" t="s">
        <v>1068</v>
      </c>
      <c r="C122" s="14" t="s">
        <v>475</v>
      </c>
      <c r="D122" s="14" t="s">
        <v>61</v>
      </c>
      <c r="E122" s="14" t="s">
        <v>39</v>
      </c>
      <c r="F122" s="14" t="s">
        <v>37</v>
      </c>
      <c r="G122" s="17">
        <v>-14.577480000000001</v>
      </c>
      <c r="H122" s="17">
        <v>-14.57748</v>
      </c>
      <c r="I122" s="17">
        <f t="shared" si="1"/>
        <v>0</v>
      </c>
    </row>
    <row r="123" spans="1:9" s="12" customFormat="1" ht="12.75" customHeight="1" x14ac:dyDescent="0.2">
      <c r="A123" s="14" t="s">
        <v>476</v>
      </c>
      <c r="B123" s="14" t="s">
        <v>1068</v>
      </c>
      <c r="C123" s="14" t="s">
        <v>66</v>
      </c>
      <c r="D123" s="14" t="s">
        <v>61</v>
      </c>
      <c r="E123" s="14" t="s">
        <v>34</v>
      </c>
      <c r="F123" s="14" t="s">
        <v>32</v>
      </c>
      <c r="G123" s="17">
        <v>0</v>
      </c>
      <c r="H123" s="17">
        <v>0</v>
      </c>
      <c r="I123" s="17">
        <f t="shared" si="1"/>
        <v>0</v>
      </c>
    </row>
    <row r="124" spans="1:9" s="12" customFormat="1" ht="12.75" customHeight="1" x14ac:dyDescent="0.2">
      <c r="A124" s="14" t="s">
        <v>477</v>
      </c>
      <c r="B124" s="14" t="s">
        <v>1068</v>
      </c>
      <c r="C124" s="14" t="s">
        <v>478</v>
      </c>
      <c r="D124" s="14" t="s">
        <v>61</v>
      </c>
      <c r="E124" s="14" t="s">
        <v>68</v>
      </c>
      <c r="F124" s="14" t="s">
        <v>48</v>
      </c>
      <c r="G124" s="17">
        <v>0</v>
      </c>
      <c r="H124" s="17">
        <v>0</v>
      </c>
      <c r="I124" s="17">
        <f t="shared" si="1"/>
        <v>0</v>
      </c>
    </row>
    <row r="125" spans="1:9" s="12" customFormat="1" ht="12.75" customHeight="1" x14ac:dyDescent="0.2">
      <c r="A125" s="14" t="s">
        <v>479</v>
      </c>
      <c r="B125" s="14" t="s">
        <v>1068</v>
      </c>
      <c r="C125" s="14" t="s">
        <v>480</v>
      </c>
      <c r="D125" s="14" t="s">
        <v>61</v>
      </c>
      <c r="E125" s="14" t="s">
        <v>68</v>
      </c>
      <c r="F125" s="14" t="s">
        <v>48</v>
      </c>
      <c r="G125" s="17">
        <v>5.0375999999999994</v>
      </c>
      <c r="H125" s="17">
        <v>5.0376000000000003</v>
      </c>
      <c r="I125" s="17">
        <f t="shared" si="1"/>
        <v>0</v>
      </c>
    </row>
    <row r="126" spans="1:9" s="12" customFormat="1" ht="12.75" customHeight="1" x14ac:dyDescent="0.2">
      <c r="A126" s="14" t="s">
        <v>481</v>
      </c>
      <c r="B126" s="14" t="s">
        <v>1068</v>
      </c>
      <c r="C126" s="14" t="s">
        <v>67</v>
      </c>
      <c r="D126" s="14" t="s">
        <v>61</v>
      </c>
      <c r="E126" s="14" t="s">
        <v>68</v>
      </c>
      <c r="F126" s="14" t="s">
        <v>32</v>
      </c>
      <c r="G126" s="17">
        <v>0</v>
      </c>
      <c r="H126" s="17">
        <v>0</v>
      </c>
      <c r="I126" s="17">
        <f t="shared" si="1"/>
        <v>0</v>
      </c>
    </row>
    <row r="127" spans="1:9" s="12" customFormat="1" ht="12.75" customHeight="1" x14ac:dyDescent="0.2">
      <c r="A127" s="14" t="s">
        <v>482</v>
      </c>
      <c r="B127" s="14" t="s">
        <v>1068</v>
      </c>
      <c r="C127" s="14" t="s">
        <v>69</v>
      </c>
      <c r="D127" s="14" t="s">
        <v>61</v>
      </c>
      <c r="E127" s="14" t="s">
        <v>34</v>
      </c>
      <c r="F127" s="14" t="s">
        <v>32</v>
      </c>
      <c r="G127" s="17">
        <v>0</v>
      </c>
      <c r="H127" s="17">
        <v>0</v>
      </c>
      <c r="I127" s="17">
        <f t="shared" si="1"/>
        <v>0</v>
      </c>
    </row>
    <row r="128" spans="1:9" s="12" customFormat="1" ht="12.75" customHeight="1" x14ac:dyDescent="0.2">
      <c r="A128" s="14" t="s">
        <v>483</v>
      </c>
      <c r="B128" s="14" t="s">
        <v>1068</v>
      </c>
      <c r="C128" s="14" t="s">
        <v>70</v>
      </c>
      <c r="D128" s="14" t="s">
        <v>61</v>
      </c>
      <c r="E128" s="14" t="s">
        <v>39</v>
      </c>
      <c r="F128" s="14" t="s">
        <v>37</v>
      </c>
      <c r="G128" s="17">
        <v>0</v>
      </c>
      <c r="H128" s="17">
        <v>0</v>
      </c>
      <c r="I128" s="17">
        <f t="shared" si="1"/>
        <v>0</v>
      </c>
    </row>
    <row r="129" spans="1:9" s="12" customFormat="1" ht="12.75" customHeight="1" x14ac:dyDescent="0.2">
      <c r="A129" s="14" t="s">
        <v>484</v>
      </c>
      <c r="B129" s="14" t="s">
        <v>1068</v>
      </c>
      <c r="C129" s="14" t="s">
        <v>71</v>
      </c>
      <c r="D129" s="14" t="s">
        <v>61</v>
      </c>
      <c r="E129" s="14" t="s">
        <v>39</v>
      </c>
      <c r="F129" s="14" t="s">
        <v>37</v>
      </c>
      <c r="G129" s="17">
        <v>0</v>
      </c>
      <c r="H129" s="17">
        <v>0</v>
      </c>
      <c r="I129" s="17">
        <f t="shared" si="1"/>
        <v>0</v>
      </c>
    </row>
    <row r="130" spans="1:9" s="12" customFormat="1" ht="12.75" customHeight="1" x14ac:dyDescent="0.2">
      <c r="A130" s="14" t="s">
        <v>485</v>
      </c>
      <c r="B130" s="14" t="s">
        <v>1068</v>
      </c>
      <c r="C130" s="14" t="s">
        <v>72</v>
      </c>
      <c r="D130" s="14" t="s">
        <v>61</v>
      </c>
      <c r="E130" s="14" t="s">
        <v>34</v>
      </c>
      <c r="F130" s="14" t="s">
        <v>32</v>
      </c>
      <c r="G130" s="17">
        <v>0</v>
      </c>
      <c r="H130" s="17">
        <v>0</v>
      </c>
      <c r="I130" s="17">
        <f t="shared" si="1"/>
        <v>0</v>
      </c>
    </row>
    <row r="131" spans="1:9" s="12" customFormat="1" ht="12.75" customHeight="1" x14ac:dyDescent="0.2">
      <c r="A131" s="14" t="s">
        <v>486</v>
      </c>
      <c r="B131" s="14" t="s">
        <v>1068</v>
      </c>
      <c r="C131" s="14" t="s">
        <v>73</v>
      </c>
      <c r="D131" s="14" t="s">
        <v>61</v>
      </c>
      <c r="E131" s="14" t="s">
        <v>34</v>
      </c>
      <c r="F131" s="14" t="s">
        <v>32</v>
      </c>
      <c r="G131" s="17">
        <v>0</v>
      </c>
      <c r="H131" s="17">
        <v>0</v>
      </c>
      <c r="I131" s="17">
        <f t="shared" si="1"/>
        <v>0</v>
      </c>
    </row>
    <row r="132" spans="1:9" s="12" customFormat="1" ht="12.75" customHeight="1" x14ac:dyDescent="0.2">
      <c r="A132" s="14" t="s">
        <v>487</v>
      </c>
      <c r="B132" s="14" t="s">
        <v>1068</v>
      </c>
      <c r="C132" s="14" t="s">
        <v>74</v>
      </c>
      <c r="D132" s="14" t="s">
        <v>61</v>
      </c>
      <c r="E132" s="14" t="s">
        <v>34</v>
      </c>
      <c r="F132" s="14" t="s">
        <v>32</v>
      </c>
      <c r="G132" s="17">
        <v>0</v>
      </c>
      <c r="H132" s="17">
        <v>0</v>
      </c>
      <c r="I132" s="17">
        <f t="shared" si="1"/>
        <v>0</v>
      </c>
    </row>
    <row r="133" spans="1:9" s="12" customFormat="1" ht="12.75" customHeight="1" x14ac:dyDescent="0.2">
      <c r="A133" s="14" t="s">
        <v>488</v>
      </c>
      <c r="B133" s="14" t="s">
        <v>1068</v>
      </c>
      <c r="C133" s="14" t="s">
        <v>75</v>
      </c>
      <c r="D133" s="14" t="s">
        <v>61</v>
      </c>
      <c r="E133" s="14" t="s">
        <v>39</v>
      </c>
      <c r="F133" s="14" t="s">
        <v>37</v>
      </c>
      <c r="G133" s="17">
        <v>0</v>
      </c>
      <c r="H133" s="17">
        <v>0</v>
      </c>
      <c r="I133" s="17">
        <f t="shared" si="1"/>
        <v>0</v>
      </c>
    </row>
    <row r="134" spans="1:9" s="12" customFormat="1" ht="12.75" customHeight="1" x14ac:dyDescent="0.2">
      <c r="A134" s="14" t="s">
        <v>489</v>
      </c>
      <c r="B134" s="14" t="s">
        <v>1068</v>
      </c>
      <c r="C134" s="14" t="s">
        <v>76</v>
      </c>
      <c r="D134" s="14" t="s">
        <v>61</v>
      </c>
      <c r="E134" s="14" t="s">
        <v>68</v>
      </c>
      <c r="F134" s="14" t="s">
        <v>32</v>
      </c>
      <c r="G134" s="17"/>
      <c r="H134" s="17">
        <v>0</v>
      </c>
      <c r="I134" s="17">
        <f t="shared" ref="I134:I197" si="2">G134-H134</f>
        <v>0</v>
      </c>
    </row>
    <row r="135" spans="1:9" s="12" customFormat="1" ht="12.75" customHeight="1" x14ac:dyDescent="0.2">
      <c r="A135" s="14" t="s">
        <v>490</v>
      </c>
      <c r="B135" s="14" t="s">
        <v>1068</v>
      </c>
      <c r="C135" s="14" t="s">
        <v>491</v>
      </c>
      <c r="D135" s="14" t="s">
        <v>61</v>
      </c>
      <c r="E135" s="14" t="s">
        <v>39</v>
      </c>
      <c r="F135" s="14" t="s">
        <v>32</v>
      </c>
      <c r="G135" s="17">
        <v>0</v>
      </c>
      <c r="H135" s="17">
        <v>0</v>
      </c>
      <c r="I135" s="17">
        <f t="shared" si="2"/>
        <v>0</v>
      </c>
    </row>
    <row r="136" spans="1:9" s="12" customFormat="1" ht="12.75" customHeight="1" x14ac:dyDescent="0.2">
      <c r="A136" s="14" t="s">
        <v>492</v>
      </c>
      <c r="B136" s="14" t="s">
        <v>1068</v>
      </c>
      <c r="C136" s="14" t="s">
        <v>42</v>
      </c>
      <c r="D136" s="14" t="s">
        <v>61</v>
      </c>
      <c r="E136" s="14" t="s">
        <v>34</v>
      </c>
      <c r="F136" s="14" t="s">
        <v>32</v>
      </c>
      <c r="G136" s="17">
        <v>0</v>
      </c>
      <c r="H136" s="17">
        <v>0</v>
      </c>
      <c r="I136" s="17">
        <f t="shared" si="2"/>
        <v>0</v>
      </c>
    </row>
    <row r="137" spans="1:9" s="12" customFormat="1" ht="12.75" customHeight="1" x14ac:dyDescent="0.2">
      <c r="A137" s="14" t="s">
        <v>493</v>
      </c>
      <c r="B137" s="14" t="s">
        <v>1068</v>
      </c>
      <c r="C137" s="14" t="s">
        <v>29</v>
      </c>
      <c r="D137" s="14" t="s">
        <v>61</v>
      </c>
      <c r="E137" s="14" t="s">
        <v>31</v>
      </c>
      <c r="F137" s="14" t="s">
        <v>32</v>
      </c>
      <c r="G137" s="17">
        <v>0</v>
      </c>
      <c r="H137" s="17">
        <v>0</v>
      </c>
      <c r="I137" s="17">
        <f t="shared" si="2"/>
        <v>0</v>
      </c>
    </row>
    <row r="138" spans="1:9" s="12" customFormat="1" ht="12.75" customHeight="1" x14ac:dyDescent="0.2">
      <c r="A138" s="14" t="s">
        <v>494</v>
      </c>
      <c r="B138" s="14" t="s">
        <v>1068</v>
      </c>
      <c r="C138" s="14" t="s">
        <v>495</v>
      </c>
      <c r="D138" s="14" t="s">
        <v>78</v>
      </c>
      <c r="E138" s="14" t="s">
        <v>39</v>
      </c>
      <c r="F138" s="14" t="s">
        <v>37</v>
      </c>
      <c r="G138" s="17">
        <v>0</v>
      </c>
      <c r="H138" s="17">
        <v>0</v>
      </c>
      <c r="I138" s="17">
        <f t="shared" si="2"/>
        <v>0</v>
      </c>
    </row>
    <row r="139" spans="1:9" s="12" customFormat="1" ht="12.75" customHeight="1" x14ac:dyDescent="0.2">
      <c r="A139" s="14" t="s">
        <v>496</v>
      </c>
      <c r="B139" s="14" t="s">
        <v>1068</v>
      </c>
      <c r="C139" s="14" t="s">
        <v>497</v>
      </c>
      <c r="D139" s="14" t="s">
        <v>78</v>
      </c>
      <c r="E139" s="14" t="s">
        <v>39</v>
      </c>
      <c r="F139" s="14" t="s">
        <v>32</v>
      </c>
      <c r="G139" s="17">
        <v>0</v>
      </c>
      <c r="H139" s="17">
        <v>0</v>
      </c>
      <c r="I139" s="17">
        <f t="shared" si="2"/>
        <v>0</v>
      </c>
    </row>
    <row r="140" spans="1:9" s="12" customFormat="1" ht="12.75" customHeight="1" x14ac:dyDescent="0.2">
      <c r="A140" s="14" t="s">
        <v>498</v>
      </c>
      <c r="B140" s="14" t="s">
        <v>1068</v>
      </c>
      <c r="C140" s="14" t="s">
        <v>499</v>
      </c>
      <c r="D140" s="14" t="s">
        <v>78</v>
      </c>
      <c r="E140" s="14" t="s">
        <v>39</v>
      </c>
      <c r="F140" s="14" t="s">
        <v>37</v>
      </c>
      <c r="G140" s="17">
        <v>0</v>
      </c>
      <c r="H140" s="17">
        <v>0</v>
      </c>
      <c r="I140" s="17">
        <f t="shared" si="2"/>
        <v>0</v>
      </c>
    </row>
    <row r="141" spans="1:9" s="12" customFormat="1" ht="12.75" customHeight="1" x14ac:dyDescent="0.2">
      <c r="A141" s="14" t="s">
        <v>500</v>
      </c>
      <c r="B141" s="14" t="s">
        <v>1068</v>
      </c>
      <c r="C141" s="14" t="s">
        <v>501</v>
      </c>
      <c r="D141" s="14" t="s">
        <v>78</v>
      </c>
      <c r="E141" s="14" t="s">
        <v>39</v>
      </c>
      <c r="F141" s="14" t="s">
        <v>37</v>
      </c>
      <c r="G141" s="17">
        <v>0</v>
      </c>
      <c r="H141" s="17">
        <v>0</v>
      </c>
      <c r="I141" s="17">
        <f t="shared" si="2"/>
        <v>0</v>
      </c>
    </row>
    <row r="142" spans="1:9" s="12" customFormat="1" ht="12.75" customHeight="1" x14ac:dyDescent="0.2">
      <c r="A142" s="14" t="s">
        <v>502</v>
      </c>
      <c r="B142" s="14" t="s">
        <v>1068</v>
      </c>
      <c r="C142" s="14" t="s">
        <v>503</v>
      </c>
      <c r="D142" s="14" t="s">
        <v>78</v>
      </c>
      <c r="E142" s="14" t="s">
        <v>39</v>
      </c>
      <c r="F142" s="14" t="s">
        <v>37</v>
      </c>
      <c r="G142" s="17">
        <v>0</v>
      </c>
      <c r="H142" s="17">
        <v>0</v>
      </c>
      <c r="I142" s="17">
        <f t="shared" si="2"/>
        <v>0</v>
      </c>
    </row>
    <row r="143" spans="1:9" s="12" customFormat="1" ht="12.75" customHeight="1" x14ac:dyDescent="0.2">
      <c r="A143" s="14" t="s">
        <v>504</v>
      </c>
      <c r="B143" s="14" t="s">
        <v>1068</v>
      </c>
      <c r="C143" s="14" t="s">
        <v>505</v>
      </c>
      <c r="D143" s="14" t="s">
        <v>78</v>
      </c>
      <c r="E143" s="14" t="s">
        <v>39</v>
      </c>
      <c r="F143" s="14" t="s">
        <v>37</v>
      </c>
      <c r="G143" s="17">
        <v>0</v>
      </c>
      <c r="H143" s="17">
        <v>0</v>
      </c>
      <c r="I143" s="17">
        <f t="shared" si="2"/>
        <v>0</v>
      </c>
    </row>
    <row r="144" spans="1:9" s="12" customFormat="1" ht="12.75" customHeight="1" x14ac:dyDescent="0.2">
      <c r="A144" s="14" t="s">
        <v>506</v>
      </c>
      <c r="B144" s="14" t="s">
        <v>1068</v>
      </c>
      <c r="C144" s="14" t="s">
        <v>507</v>
      </c>
      <c r="D144" s="14" t="s">
        <v>78</v>
      </c>
      <c r="E144" s="14" t="s">
        <v>39</v>
      </c>
      <c r="F144" s="14" t="s">
        <v>37</v>
      </c>
      <c r="G144" s="17">
        <v>0</v>
      </c>
      <c r="H144" s="17">
        <v>0</v>
      </c>
      <c r="I144" s="17">
        <f t="shared" si="2"/>
        <v>0</v>
      </c>
    </row>
    <row r="145" spans="1:9" s="12" customFormat="1" ht="12.75" customHeight="1" x14ac:dyDescent="0.2">
      <c r="A145" s="14" t="s">
        <v>508</v>
      </c>
      <c r="B145" s="14" t="s">
        <v>1068</v>
      </c>
      <c r="C145" s="14" t="s">
        <v>509</v>
      </c>
      <c r="D145" s="14" t="s">
        <v>78</v>
      </c>
      <c r="E145" s="14" t="s">
        <v>39</v>
      </c>
      <c r="F145" s="14" t="s">
        <v>37</v>
      </c>
      <c r="G145" s="17">
        <v>142.49734000000001</v>
      </c>
      <c r="H145" s="17">
        <v>160.92275000000001</v>
      </c>
      <c r="I145" s="17">
        <f t="shared" si="2"/>
        <v>-18.425409999999999</v>
      </c>
    </row>
    <row r="146" spans="1:9" s="12" customFormat="1" ht="12.75" customHeight="1" x14ac:dyDescent="0.2">
      <c r="A146" s="14" t="s">
        <v>510</v>
      </c>
      <c r="B146" s="14" t="s">
        <v>1068</v>
      </c>
      <c r="C146" s="14" t="s">
        <v>511</v>
      </c>
      <c r="D146" s="14" t="s">
        <v>78</v>
      </c>
      <c r="E146" s="14" t="s">
        <v>39</v>
      </c>
      <c r="F146" s="14" t="s">
        <v>37</v>
      </c>
      <c r="G146" s="17">
        <v>0</v>
      </c>
      <c r="H146" s="17">
        <v>0</v>
      </c>
      <c r="I146" s="17">
        <f t="shared" si="2"/>
        <v>0</v>
      </c>
    </row>
    <row r="147" spans="1:9" s="12" customFormat="1" ht="12.75" customHeight="1" x14ac:dyDescent="0.2">
      <c r="A147" s="14" t="s">
        <v>512</v>
      </c>
      <c r="B147" s="14" t="s">
        <v>1068</v>
      </c>
      <c r="C147" s="14" t="s">
        <v>513</v>
      </c>
      <c r="D147" s="14" t="s">
        <v>78</v>
      </c>
      <c r="E147" s="14" t="s">
        <v>39</v>
      </c>
      <c r="F147" s="14" t="s">
        <v>37</v>
      </c>
      <c r="G147" s="17">
        <v>0</v>
      </c>
      <c r="H147" s="17">
        <v>0</v>
      </c>
      <c r="I147" s="17">
        <f t="shared" si="2"/>
        <v>0</v>
      </c>
    </row>
    <row r="148" spans="1:9" s="12" customFormat="1" ht="12.75" customHeight="1" x14ac:dyDescent="0.2">
      <c r="A148" s="14" t="s">
        <v>514</v>
      </c>
      <c r="B148" s="14" t="s">
        <v>1068</v>
      </c>
      <c r="C148" s="14" t="s">
        <v>515</v>
      </c>
      <c r="D148" s="14" t="s">
        <v>78</v>
      </c>
      <c r="E148" s="14" t="s">
        <v>39</v>
      </c>
      <c r="F148" s="14" t="s">
        <v>37</v>
      </c>
      <c r="G148" s="17">
        <v>0</v>
      </c>
      <c r="H148" s="17">
        <v>0</v>
      </c>
      <c r="I148" s="17">
        <f t="shared" si="2"/>
        <v>0</v>
      </c>
    </row>
    <row r="149" spans="1:9" s="12" customFormat="1" ht="12.75" customHeight="1" x14ac:dyDescent="0.2">
      <c r="A149" s="14" t="s">
        <v>519</v>
      </c>
      <c r="B149" s="14" t="s">
        <v>1068</v>
      </c>
      <c r="C149" s="14" t="s">
        <v>82</v>
      </c>
      <c r="D149" s="14" t="s">
        <v>78</v>
      </c>
      <c r="E149" s="14" t="s">
        <v>39</v>
      </c>
      <c r="F149" s="14" t="s">
        <v>37</v>
      </c>
      <c r="G149" s="17">
        <v>0</v>
      </c>
      <c r="H149" s="17">
        <v>0</v>
      </c>
      <c r="I149" s="17">
        <f t="shared" si="2"/>
        <v>0</v>
      </c>
    </row>
    <row r="150" spans="1:9" s="12" customFormat="1" ht="12.75" customHeight="1" x14ac:dyDescent="0.2">
      <c r="A150" s="14" t="s">
        <v>520</v>
      </c>
      <c r="B150" s="14" t="s">
        <v>1068</v>
      </c>
      <c r="C150" s="14" t="s">
        <v>83</v>
      </c>
      <c r="D150" s="14" t="s">
        <v>78</v>
      </c>
      <c r="E150" s="14" t="s">
        <v>39</v>
      </c>
      <c r="F150" s="14" t="s">
        <v>37</v>
      </c>
      <c r="G150" s="17">
        <v>0</v>
      </c>
      <c r="H150" s="17">
        <v>0</v>
      </c>
      <c r="I150" s="17">
        <f t="shared" si="2"/>
        <v>0</v>
      </c>
    </row>
    <row r="151" spans="1:9" s="12" customFormat="1" ht="12.75" customHeight="1" x14ac:dyDescent="0.2">
      <c r="A151" s="14" t="s">
        <v>521</v>
      </c>
      <c r="B151" s="14" t="s">
        <v>1068</v>
      </c>
      <c r="C151" s="14" t="s">
        <v>84</v>
      </c>
      <c r="D151" s="14" t="s">
        <v>78</v>
      </c>
      <c r="E151" s="14" t="s">
        <v>39</v>
      </c>
      <c r="F151" s="14" t="s">
        <v>37</v>
      </c>
      <c r="G151" s="17">
        <v>0</v>
      </c>
      <c r="H151" s="17">
        <v>0</v>
      </c>
      <c r="I151" s="17">
        <f t="shared" si="2"/>
        <v>0</v>
      </c>
    </row>
    <row r="152" spans="1:9" s="12" customFormat="1" ht="12.75" customHeight="1" x14ac:dyDescent="0.2">
      <c r="A152" s="14" t="s">
        <v>522</v>
      </c>
      <c r="B152" s="14" t="s">
        <v>1068</v>
      </c>
      <c r="C152" s="14" t="s">
        <v>85</v>
      </c>
      <c r="D152" s="14" t="s">
        <v>78</v>
      </c>
      <c r="E152" s="14" t="s">
        <v>39</v>
      </c>
      <c r="F152" s="14" t="s">
        <v>37</v>
      </c>
      <c r="G152" s="17">
        <v>0</v>
      </c>
      <c r="H152" s="17">
        <v>0</v>
      </c>
      <c r="I152" s="17">
        <f t="shared" si="2"/>
        <v>0</v>
      </c>
    </row>
    <row r="153" spans="1:9" s="12" customFormat="1" ht="12.75" customHeight="1" x14ac:dyDescent="0.2">
      <c r="A153" s="14" t="s">
        <v>523</v>
      </c>
      <c r="B153" s="14" t="s">
        <v>1068</v>
      </c>
      <c r="C153" s="14" t="s">
        <v>86</v>
      </c>
      <c r="D153" s="14" t="s">
        <v>78</v>
      </c>
      <c r="E153" s="14" t="s">
        <v>39</v>
      </c>
      <c r="F153" s="14" t="s">
        <v>37</v>
      </c>
      <c r="G153" s="17">
        <v>0</v>
      </c>
      <c r="H153" s="17">
        <v>0</v>
      </c>
      <c r="I153" s="17">
        <f t="shared" si="2"/>
        <v>0</v>
      </c>
    </row>
    <row r="154" spans="1:9" s="12" customFormat="1" ht="12.75" customHeight="1" x14ac:dyDescent="0.2">
      <c r="A154" s="14" t="s">
        <v>526</v>
      </c>
      <c r="B154" s="14" t="s">
        <v>1068</v>
      </c>
      <c r="C154" s="14" t="s">
        <v>89</v>
      </c>
      <c r="D154" s="14" t="s">
        <v>78</v>
      </c>
      <c r="E154" s="14" t="s">
        <v>39</v>
      </c>
      <c r="F154" s="14" t="s">
        <v>48</v>
      </c>
      <c r="G154" s="17"/>
      <c r="H154" s="17">
        <v>0</v>
      </c>
      <c r="I154" s="17">
        <f t="shared" si="2"/>
        <v>0</v>
      </c>
    </row>
    <row r="155" spans="1:9" s="12" customFormat="1" ht="12.75" customHeight="1" x14ac:dyDescent="0.2">
      <c r="A155" s="14" t="s">
        <v>369</v>
      </c>
      <c r="B155" s="14" t="s">
        <v>1068</v>
      </c>
      <c r="C155" s="14" t="s">
        <v>370</v>
      </c>
      <c r="D155" s="14" t="s">
        <v>78</v>
      </c>
      <c r="E155" s="14" t="s">
        <v>39</v>
      </c>
      <c r="F155" s="14" t="s">
        <v>37</v>
      </c>
      <c r="G155" s="17">
        <v>0</v>
      </c>
      <c r="H155" s="17">
        <v>0</v>
      </c>
      <c r="I155" s="17">
        <f t="shared" si="2"/>
        <v>0</v>
      </c>
    </row>
    <row r="156" spans="1:9" s="12" customFormat="1" ht="12.75" customHeight="1" x14ac:dyDescent="0.2">
      <c r="A156" s="14" t="s">
        <v>535</v>
      </c>
      <c r="B156" s="14" t="s">
        <v>1068</v>
      </c>
      <c r="C156" s="14" t="s">
        <v>99</v>
      </c>
      <c r="D156" s="14" t="s">
        <v>78</v>
      </c>
      <c r="E156" s="14" t="s">
        <v>39</v>
      </c>
      <c r="F156" s="14" t="s">
        <v>37</v>
      </c>
      <c r="G156" s="17"/>
      <c r="H156" s="17">
        <v>0</v>
      </c>
      <c r="I156" s="17">
        <f t="shared" si="2"/>
        <v>0</v>
      </c>
    </row>
    <row r="157" spans="1:9" s="12" customFormat="1" ht="12.75" customHeight="1" x14ac:dyDescent="0.2">
      <c r="A157" s="14" t="s">
        <v>525</v>
      </c>
      <c r="B157" s="14" t="s">
        <v>1068</v>
      </c>
      <c r="C157" s="14" t="s">
        <v>88</v>
      </c>
      <c r="D157" s="14" t="s">
        <v>78</v>
      </c>
      <c r="E157" s="14" t="s">
        <v>39</v>
      </c>
      <c r="F157" s="14" t="s">
        <v>48</v>
      </c>
      <c r="G157" s="17">
        <v>-33.49044</v>
      </c>
      <c r="H157" s="17">
        <v>-33.49044</v>
      </c>
      <c r="I157" s="17">
        <f t="shared" si="2"/>
        <v>0</v>
      </c>
    </row>
    <row r="158" spans="1:9" s="12" customFormat="1" ht="12.75" customHeight="1" x14ac:dyDescent="0.2">
      <c r="A158" s="14" t="s">
        <v>527</v>
      </c>
      <c r="B158" s="14" t="s">
        <v>1068</v>
      </c>
      <c r="C158" s="14" t="s">
        <v>90</v>
      </c>
      <c r="D158" s="14" t="s">
        <v>78</v>
      </c>
      <c r="E158" s="14" t="s">
        <v>91</v>
      </c>
      <c r="F158" s="14" t="s">
        <v>48</v>
      </c>
      <c r="G158" s="17">
        <v>0</v>
      </c>
      <c r="H158" s="17">
        <v>0</v>
      </c>
      <c r="I158" s="17">
        <f t="shared" si="2"/>
        <v>0</v>
      </c>
    </row>
    <row r="159" spans="1:9" s="12" customFormat="1" ht="12.75" customHeight="1" x14ac:dyDescent="0.2">
      <c r="A159" s="14" t="s">
        <v>516</v>
      </c>
      <c r="B159" s="14" t="s">
        <v>1068</v>
      </c>
      <c r="C159" s="14" t="s">
        <v>77</v>
      </c>
      <c r="D159" s="14" t="s">
        <v>78</v>
      </c>
      <c r="E159" s="14" t="s">
        <v>79</v>
      </c>
      <c r="F159" s="14" t="s">
        <v>37</v>
      </c>
      <c r="G159" s="17">
        <v>0</v>
      </c>
      <c r="H159" s="17">
        <v>0</v>
      </c>
      <c r="I159" s="17">
        <f t="shared" si="2"/>
        <v>0</v>
      </c>
    </row>
    <row r="160" spans="1:9" s="12" customFormat="1" ht="12.75" customHeight="1" x14ac:dyDescent="0.2">
      <c r="A160" s="14" t="s">
        <v>532</v>
      </c>
      <c r="B160" s="14" t="s">
        <v>1068</v>
      </c>
      <c r="C160" s="14" t="s">
        <v>96</v>
      </c>
      <c r="D160" s="14" t="s">
        <v>78</v>
      </c>
      <c r="E160" s="14" t="s">
        <v>39</v>
      </c>
      <c r="F160" s="14" t="s">
        <v>37</v>
      </c>
      <c r="G160" s="17"/>
      <c r="H160" s="17">
        <v>0</v>
      </c>
      <c r="I160" s="17">
        <f t="shared" si="2"/>
        <v>0</v>
      </c>
    </row>
    <row r="161" spans="1:9" s="12" customFormat="1" ht="12.75" customHeight="1" x14ac:dyDescent="0.2">
      <c r="A161" s="14" t="s">
        <v>517</v>
      </c>
      <c r="B161" s="14" t="s">
        <v>1068</v>
      </c>
      <c r="C161" s="14" t="s">
        <v>80</v>
      </c>
      <c r="D161" s="14" t="s">
        <v>78</v>
      </c>
      <c r="E161" s="14" t="s">
        <v>39</v>
      </c>
      <c r="F161" s="14" t="s">
        <v>37</v>
      </c>
      <c r="G161" s="17">
        <v>0</v>
      </c>
      <c r="H161" s="17">
        <v>0</v>
      </c>
      <c r="I161" s="17">
        <f t="shared" si="2"/>
        <v>0</v>
      </c>
    </row>
    <row r="162" spans="1:9" s="12" customFormat="1" ht="12.75" customHeight="1" x14ac:dyDescent="0.2">
      <c r="A162" s="14" t="s">
        <v>518</v>
      </c>
      <c r="B162" s="14" t="s">
        <v>1068</v>
      </c>
      <c r="C162" s="14" t="s">
        <v>81</v>
      </c>
      <c r="D162" s="14" t="s">
        <v>78</v>
      </c>
      <c r="E162" s="14" t="s">
        <v>39</v>
      </c>
      <c r="F162" s="14" t="s">
        <v>37</v>
      </c>
      <c r="G162" s="17">
        <v>0</v>
      </c>
      <c r="H162" s="17">
        <v>0</v>
      </c>
      <c r="I162" s="17">
        <f t="shared" si="2"/>
        <v>0</v>
      </c>
    </row>
    <row r="163" spans="1:9" s="12" customFormat="1" ht="12.75" customHeight="1" x14ac:dyDescent="0.2">
      <c r="A163" s="14" t="s">
        <v>524</v>
      </c>
      <c r="B163" s="14" t="s">
        <v>1068</v>
      </c>
      <c r="C163" s="14" t="s">
        <v>87</v>
      </c>
      <c r="D163" s="14" t="s">
        <v>78</v>
      </c>
      <c r="E163" s="14" t="s">
        <v>39</v>
      </c>
      <c r="F163" s="14" t="s">
        <v>48</v>
      </c>
      <c r="G163" s="17">
        <v>-1.1200000000000001</v>
      </c>
      <c r="H163" s="17">
        <v>0</v>
      </c>
      <c r="I163" s="17">
        <f t="shared" si="2"/>
        <v>-1.1200000000000001</v>
      </c>
    </row>
    <row r="164" spans="1:9" s="12" customFormat="1" ht="12.75" customHeight="1" x14ac:dyDescent="0.2">
      <c r="A164" s="14" t="s">
        <v>528</v>
      </c>
      <c r="B164" s="14" t="s">
        <v>1068</v>
      </c>
      <c r="C164" s="14" t="s">
        <v>92</v>
      </c>
      <c r="D164" s="14" t="s">
        <v>78</v>
      </c>
      <c r="E164" s="14" t="s">
        <v>39</v>
      </c>
      <c r="F164" s="14" t="s">
        <v>37</v>
      </c>
      <c r="G164" s="17"/>
      <c r="H164" s="17">
        <v>0</v>
      </c>
      <c r="I164" s="17">
        <f t="shared" si="2"/>
        <v>0</v>
      </c>
    </row>
    <row r="165" spans="1:9" s="12" customFormat="1" ht="12.75" customHeight="1" x14ac:dyDescent="0.2">
      <c r="A165" s="14" t="s">
        <v>529</v>
      </c>
      <c r="B165" s="14" t="s">
        <v>1068</v>
      </c>
      <c r="C165" s="14" t="s">
        <v>93</v>
      </c>
      <c r="D165" s="14" t="s">
        <v>78</v>
      </c>
      <c r="E165" s="14" t="s">
        <v>39</v>
      </c>
      <c r="F165" s="14" t="s">
        <v>37</v>
      </c>
      <c r="G165" s="17"/>
      <c r="H165" s="17">
        <v>0</v>
      </c>
      <c r="I165" s="17">
        <f t="shared" si="2"/>
        <v>0</v>
      </c>
    </row>
    <row r="166" spans="1:9" s="12" customFormat="1" ht="12.75" customHeight="1" x14ac:dyDescent="0.2">
      <c r="A166" s="14" t="s">
        <v>530</v>
      </c>
      <c r="B166" s="14" t="s">
        <v>1068</v>
      </c>
      <c r="C166" s="14" t="s">
        <v>94</v>
      </c>
      <c r="D166" s="14" t="s">
        <v>78</v>
      </c>
      <c r="E166" s="14" t="s">
        <v>39</v>
      </c>
      <c r="F166" s="14" t="s">
        <v>37</v>
      </c>
      <c r="G166" s="17"/>
      <c r="H166" s="17">
        <v>0</v>
      </c>
      <c r="I166" s="17">
        <f t="shared" si="2"/>
        <v>0</v>
      </c>
    </row>
    <row r="167" spans="1:9" s="12" customFormat="1" ht="12.75" customHeight="1" x14ac:dyDescent="0.2">
      <c r="A167" s="14" t="s">
        <v>531</v>
      </c>
      <c r="B167" s="14" t="s">
        <v>1068</v>
      </c>
      <c r="C167" s="14" t="s">
        <v>95</v>
      </c>
      <c r="D167" s="14" t="s">
        <v>78</v>
      </c>
      <c r="E167" s="14" t="s">
        <v>39</v>
      </c>
      <c r="F167" s="14" t="s">
        <v>37</v>
      </c>
      <c r="G167" s="17"/>
      <c r="H167" s="17">
        <v>0</v>
      </c>
      <c r="I167" s="17">
        <f t="shared" si="2"/>
        <v>0</v>
      </c>
    </row>
    <row r="168" spans="1:9" s="12" customFormat="1" ht="12.75" customHeight="1" x14ac:dyDescent="0.2">
      <c r="A168" s="14" t="s">
        <v>533</v>
      </c>
      <c r="B168" s="14" t="s">
        <v>1068</v>
      </c>
      <c r="C168" s="14" t="s">
        <v>97</v>
      </c>
      <c r="D168" s="14" t="s">
        <v>78</v>
      </c>
      <c r="E168" s="14" t="s">
        <v>39</v>
      </c>
      <c r="F168" s="14" t="s">
        <v>37</v>
      </c>
      <c r="G168" s="17"/>
      <c r="H168" s="17">
        <v>0</v>
      </c>
      <c r="I168" s="17">
        <f t="shared" si="2"/>
        <v>0</v>
      </c>
    </row>
    <row r="169" spans="1:9" s="12" customFormat="1" ht="12.75" customHeight="1" x14ac:dyDescent="0.2">
      <c r="A169" s="14" t="s">
        <v>534</v>
      </c>
      <c r="B169" s="14" t="s">
        <v>1068</v>
      </c>
      <c r="C169" s="14" t="s">
        <v>98</v>
      </c>
      <c r="D169" s="14" t="s">
        <v>78</v>
      </c>
      <c r="E169" s="14" t="s">
        <v>39</v>
      </c>
      <c r="F169" s="14" t="s">
        <v>37</v>
      </c>
      <c r="G169" s="17"/>
      <c r="H169" s="17">
        <v>0</v>
      </c>
      <c r="I169" s="17">
        <f t="shared" si="2"/>
        <v>0</v>
      </c>
    </row>
    <row r="170" spans="1:9" s="12" customFormat="1" ht="12.75" customHeight="1" x14ac:dyDescent="0.2">
      <c r="A170" s="14" t="s">
        <v>536</v>
      </c>
      <c r="B170" s="14" t="s">
        <v>1069</v>
      </c>
      <c r="C170" s="14" t="s">
        <v>537</v>
      </c>
      <c r="D170" s="14" t="s">
        <v>101</v>
      </c>
      <c r="E170" s="14" t="s">
        <v>102</v>
      </c>
      <c r="F170" s="14" t="s">
        <v>40</v>
      </c>
      <c r="G170" s="17">
        <v>0</v>
      </c>
      <c r="H170" s="17">
        <v>0</v>
      </c>
      <c r="I170" s="17">
        <f t="shared" si="2"/>
        <v>0</v>
      </c>
    </row>
    <row r="171" spans="1:9" s="12" customFormat="1" ht="12.75" customHeight="1" x14ac:dyDescent="0.2">
      <c r="A171" s="14" t="s">
        <v>538</v>
      </c>
      <c r="B171" s="14" t="s">
        <v>1069</v>
      </c>
      <c r="C171" s="14" t="s">
        <v>100</v>
      </c>
      <c r="D171" s="14" t="s">
        <v>101</v>
      </c>
      <c r="E171" s="14" t="s">
        <v>102</v>
      </c>
      <c r="F171" s="14" t="s">
        <v>40</v>
      </c>
      <c r="G171" s="17">
        <v>443.68582999999995</v>
      </c>
      <c r="H171" s="17">
        <v>464.99986999999999</v>
      </c>
      <c r="I171" s="17">
        <f t="shared" si="2"/>
        <v>-21.314040000000034</v>
      </c>
    </row>
    <row r="172" spans="1:9" s="12" customFormat="1" ht="12.75" customHeight="1" x14ac:dyDescent="0.2">
      <c r="A172" s="14" t="s">
        <v>539</v>
      </c>
      <c r="B172" s="14" t="s">
        <v>1069</v>
      </c>
      <c r="C172" s="14" t="s">
        <v>540</v>
      </c>
      <c r="D172" s="14" t="s">
        <v>101</v>
      </c>
      <c r="E172" s="14" t="s">
        <v>102</v>
      </c>
      <c r="F172" s="14" t="s">
        <v>40</v>
      </c>
      <c r="G172" s="17">
        <v>0</v>
      </c>
      <c r="H172" s="17">
        <v>0</v>
      </c>
      <c r="I172" s="17">
        <f t="shared" si="2"/>
        <v>0</v>
      </c>
    </row>
    <row r="173" spans="1:9" s="12" customFormat="1" ht="12.75" customHeight="1" x14ac:dyDescent="0.2">
      <c r="A173" s="14" t="s">
        <v>541</v>
      </c>
      <c r="B173" s="14" t="s">
        <v>1069</v>
      </c>
      <c r="C173" s="14" t="s">
        <v>542</v>
      </c>
      <c r="D173" s="14" t="s">
        <v>101</v>
      </c>
      <c r="E173" s="14" t="s">
        <v>102</v>
      </c>
      <c r="F173" s="14" t="s">
        <v>40</v>
      </c>
      <c r="G173" s="17">
        <v>0</v>
      </c>
      <c r="H173" s="17">
        <v>0</v>
      </c>
      <c r="I173" s="17">
        <f t="shared" si="2"/>
        <v>0</v>
      </c>
    </row>
    <row r="174" spans="1:9" s="12" customFormat="1" ht="12.75" customHeight="1" x14ac:dyDescent="0.2">
      <c r="A174" s="14" t="s">
        <v>543</v>
      </c>
      <c r="B174" s="14" t="s">
        <v>1069</v>
      </c>
      <c r="C174" s="14" t="s">
        <v>544</v>
      </c>
      <c r="D174" s="14" t="s">
        <v>101</v>
      </c>
      <c r="E174" s="14" t="s">
        <v>102</v>
      </c>
      <c r="F174" s="14" t="s">
        <v>40</v>
      </c>
      <c r="G174" s="17">
        <v>0</v>
      </c>
      <c r="H174" s="17">
        <v>0</v>
      </c>
      <c r="I174" s="17">
        <f t="shared" si="2"/>
        <v>0</v>
      </c>
    </row>
    <row r="175" spans="1:9" s="12" customFormat="1" ht="12.75" customHeight="1" x14ac:dyDescent="0.2">
      <c r="A175" s="14" t="s">
        <v>545</v>
      </c>
      <c r="B175" s="14" t="s">
        <v>1069</v>
      </c>
      <c r="C175" s="14" t="s">
        <v>546</v>
      </c>
      <c r="D175" s="14" t="s">
        <v>101</v>
      </c>
      <c r="E175" s="14" t="s">
        <v>102</v>
      </c>
      <c r="F175" s="14" t="s">
        <v>40</v>
      </c>
      <c r="G175" s="17">
        <v>0</v>
      </c>
      <c r="H175" s="17">
        <v>0</v>
      </c>
      <c r="I175" s="17">
        <f t="shared" si="2"/>
        <v>0</v>
      </c>
    </row>
    <row r="176" spans="1:9" s="12" customFormat="1" ht="12.75" customHeight="1" x14ac:dyDescent="0.2">
      <c r="A176" s="14" t="s">
        <v>547</v>
      </c>
      <c r="B176" s="14" t="s">
        <v>1069</v>
      </c>
      <c r="C176" s="14" t="s">
        <v>548</v>
      </c>
      <c r="D176" s="14" t="s">
        <v>101</v>
      </c>
      <c r="E176" s="14" t="s">
        <v>102</v>
      </c>
      <c r="F176" s="14" t="s">
        <v>40</v>
      </c>
      <c r="G176" s="17">
        <v>0</v>
      </c>
      <c r="H176" s="17">
        <v>0</v>
      </c>
      <c r="I176" s="17">
        <f t="shared" si="2"/>
        <v>0</v>
      </c>
    </row>
    <row r="177" spans="1:9" s="12" customFormat="1" ht="12.75" customHeight="1" x14ac:dyDescent="0.2">
      <c r="A177" s="14" t="s">
        <v>549</v>
      </c>
      <c r="B177" s="14" t="s">
        <v>1069</v>
      </c>
      <c r="C177" s="14" t="s">
        <v>550</v>
      </c>
      <c r="D177" s="14" t="s">
        <v>101</v>
      </c>
      <c r="E177" s="14" t="s">
        <v>102</v>
      </c>
      <c r="F177" s="14" t="s">
        <v>48</v>
      </c>
      <c r="G177" s="17">
        <v>0</v>
      </c>
      <c r="H177" s="17">
        <v>0</v>
      </c>
      <c r="I177" s="17">
        <f t="shared" si="2"/>
        <v>0</v>
      </c>
    </row>
    <row r="178" spans="1:9" s="12" customFormat="1" ht="12.75" customHeight="1" x14ac:dyDescent="0.2">
      <c r="A178" s="14" t="s">
        <v>551</v>
      </c>
      <c r="B178" s="14" t="s">
        <v>1069</v>
      </c>
      <c r="C178" s="14" t="s">
        <v>552</v>
      </c>
      <c r="D178" s="14" t="s">
        <v>101</v>
      </c>
      <c r="E178" s="14" t="s">
        <v>102</v>
      </c>
      <c r="F178" s="14" t="s">
        <v>40</v>
      </c>
      <c r="G178" s="17">
        <v>0</v>
      </c>
      <c r="H178" s="17">
        <v>0</v>
      </c>
      <c r="I178" s="17">
        <f t="shared" si="2"/>
        <v>0</v>
      </c>
    </row>
    <row r="179" spans="1:9" s="12" customFormat="1" ht="12.75" customHeight="1" x14ac:dyDescent="0.2">
      <c r="A179" s="14" t="s">
        <v>553</v>
      </c>
      <c r="B179" s="14" t="s">
        <v>1069</v>
      </c>
      <c r="C179" s="14" t="s">
        <v>554</v>
      </c>
      <c r="D179" s="14" t="s">
        <v>101</v>
      </c>
      <c r="E179" s="14" t="s">
        <v>102</v>
      </c>
      <c r="F179" s="14" t="s">
        <v>40</v>
      </c>
      <c r="G179" s="17">
        <v>0</v>
      </c>
      <c r="H179" s="17">
        <v>0</v>
      </c>
      <c r="I179" s="17">
        <f t="shared" si="2"/>
        <v>0</v>
      </c>
    </row>
    <row r="180" spans="1:9" s="12" customFormat="1" ht="12.75" customHeight="1" x14ac:dyDescent="0.2">
      <c r="A180" s="14" t="s">
        <v>555</v>
      </c>
      <c r="B180" s="14" t="s">
        <v>1069</v>
      </c>
      <c r="C180" s="14" t="s">
        <v>103</v>
      </c>
      <c r="D180" s="14" t="s">
        <v>101</v>
      </c>
      <c r="E180" s="14" t="s">
        <v>102</v>
      </c>
      <c r="F180" s="14" t="s">
        <v>104</v>
      </c>
      <c r="G180" s="17"/>
      <c r="H180" s="17">
        <v>0</v>
      </c>
      <c r="I180" s="17">
        <f t="shared" si="2"/>
        <v>0</v>
      </c>
    </row>
    <row r="181" spans="1:9" s="12" customFormat="1" ht="12.75" customHeight="1" x14ac:dyDescent="0.2">
      <c r="A181" s="14" t="s">
        <v>556</v>
      </c>
      <c r="B181" s="14" t="s">
        <v>1069</v>
      </c>
      <c r="C181" s="14" t="s">
        <v>105</v>
      </c>
      <c r="D181" s="14" t="s">
        <v>106</v>
      </c>
      <c r="E181" s="14" t="s">
        <v>107</v>
      </c>
      <c r="F181" s="14" t="s">
        <v>37</v>
      </c>
      <c r="G181" s="17">
        <v>3.1428900000000026</v>
      </c>
      <c r="H181" s="17">
        <v>1.2362599999999999</v>
      </c>
      <c r="I181" s="17">
        <f t="shared" si="2"/>
        <v>1.9066300000000027</v>
      </c>
    </row>
    <row r="182" spans="1:9" s="12" customFormat="1" ht="12.75" customHeight="1" x14ac:dyDescent="0.2">
      <c r="A182" s="14" t="s">
        <v>557</v>
      </c>
      <c r="B182" s="14" t="s">
        <v>1069</v>
      </c>
      <c r="C182" s="14" t="s">
        <v>558</v>
      </c>
      <c r="D182" s="14" t="s">
        <v>106</v>
      </c>
      <c r="E182" s="14" t="s">
        <v>107</v>
      </c>
      <c r="F182" s="14" t="s">
        <v>37</v>
      </c>
      <c r="G182" s="17">
        <v>0</v>
      </c>
      <c r="H182" s="17">
        <v>0</v>
      </c>
      <c r="I182" s="17">
        <f t="shared" si="2"/>
        <v>0</v>
      </c>
    </row>
    <row r="183" spans="1:9" s="12" customFormat="1" ht="12.75" customHeight="1" x14ac:dyDescent="0.2">
      <c r="A183" s="14" t="s">
        <v>559</v>
      </c>
      <c r="B183" s="14" t="s">
        <v>1069</v>
      </c>
      <c r="C183" s="14" t="s">
        <v>560</v>
      </c>
      <c r="D183" s="14" t="s">
        <v>106</v>
      </c>
      <c r="E183" s="14" t="s">
        <v>107</v>
      </c>
      <c r="F183" s="14" t="s">
        <v>37</v>
      </c>
      <c r="G183" s="17">
        <v>0</v>
      </c>
      <c r="H183" s="17">
        <v>0</v>
      </c>
      <c r="I183" s="17">
        <f t="shared" si="2"/>
        <v>0</v>
      </c>
    </row>
    <row r="184" spans="1:9" s="12" customFormat="1" ht="12.75" customHeight="1" x14ac:dyDescent="0.2">
      <c r="A184" s="14" t="s">
        <v>563</v>
      </c>
      <c r="B184" s="14" t="s">
        <v>1069</v>
      </c>
      <c r="C184" s="14" t="s">
        <v>108</v>
      </c>
      <c r="D184" s="14" t="s">
        <v>106</v>
      </c>
      <c r="E184" s="14" t="s">
        <v>107</v>
      </c>
      <c r="F184" s="14" t="s">
        <v>37</v>
      </c>
      <c r="G184" s="17">
        <v>4067.2859700000104</v>
      </c>
      <c r="H184" s="17">
        <v>3791.5584399999998</v>
      </c>
      <c r="I184" s="17">
        <f t="shared" si="2"/>
        <v>275.72753000001057</v>
      </c>
    </row>
    <row r="185" spans="1:9" s="12" customFormat="1" ht="12.75" customHeight="1" x14ac:dyDescent="0.2">
      <c r="A185" s="14" t="s">
        <v>564</v>
      </c>
      <c r="B185" s="14" t="s">
        <v>1069</v>
      </c>
      <c r="C185" s="14" t="s">
        <v>109</v>
      </c>
      <c r="D185" s="14" t="s">
        <v>106</v>
      </c>
      <c r="E185" s="14" t="s">
        <v>107</v>
      </c>
      <c r="F185" s="14" t="s">
        <v>37</v>
      </c>
      <c r="G185" s="17">
        <v>0</v>
      </c>
      <c r="H185" s="17">
        <v>0</v>
      </c>
      <c r="I185" s="17">
        <f t="shared" si="2"/>
        <v>0</v>
      </c>
    </row>
    <row r="186" spans="1:9" s="12" customFormat="1" ht="12.75" customHeight="1" x14ac:dyDescent="0.2">
      <c r="A186" s="14" t="s">
        <v>565</v>
      </c>
      <c r="B186" s="14" t="s">
        <v>1069</v>
      </c>
      <c r="C186" s="14" t="s">
        <v>110</v>
      </c>
      <c r="D186" s="14" t="s">
        <v>106</v>
      </c>
      <c r="E186" s="14" t="s">
        <v>107</v>
      </c>
      <c r="F186" s="14" t="s">
        <v>37</v>
      </c>
      <c r="G186" s="17">
        <v>1243.8306000000002</v>
      </c>
      <c r="H186" s="17">
        <v>1167.55484</v>
      </c>
      <c r="I186" s="17">
        <f t="shared" si="2"/>
        <v>76.275760000000218</v>
      </c>
    </row>
    <row r="187" spans="1:9" s="12" customFormat="1" ht="12.75" customHeight="1" x14ac:dyDescent="0.2">
      <c r="A187" s="14" t="s">
        <v>566</v>
      </c>
      <c r="B187" s="14" t="s">
        <v>1069</v>
      </c>
      <c r="C187" s="14" t="s">
        <v>567</v>
      </c>
      <c r="D187" s="14" t="s">
        <v>106</v>
      </c>
      <c r="E187" s="14" t="s">
        <v>107</v>
      </c>
      <c r="F187" s="14" t="s">
        <v>37</v>
      </c>
      <c r="G187" s="17">
        <v>0</v>
      </c>
      <c r="H187" s="17">
        <v>0</v>
      </c>
      <c r="I187" s="17">
        <f t="shared" si="2"/>
        <v>0</v>
      </c>
    </row>
    <row r="188" spans="1:9" s="12" customFormat="1" ht="12.75" customHeight="1" x14ac:dyDescent="0.2">
      <c r="A188" s="14" t="s">
        <v>568</v>
      </c>
      <c r="B188" s="14" t="s">
        <v>1069</v>
      </c>
      <c r="C188" s="14" t="s">
        <v>569</v>
      </c>
      <c r="D188" s="14" t="s">
        <v>106</v>
      </c>
      <c r="E188" s="14" t="s">
        <v>107</v>
      </c>
      <c r="F188" s="14" t="s">
        <v>37</v>
      </c>
      <c r="G188" s="17">
        <v>0</v>
      </c>
      <c r="H188" s="17">
        <v>0</v>
      </c>
      <c r="I188" s="17">
        <f t="shared" si="2"/>
        <v>0</v>
      </c>
    </row>
    <row r="189" spans="1:9" s="12" customFormat="1" ht="12.75" customHeight="1" x14ac:dyDescent="0.2">
      <c r="A189" s="14" t="s">
        <v>570</v>
      </c>
      <c r="B189" s="14" t="s">
        <v>1069</v>
      </c>
      <c r="C189" s="14" t="s">
        <v>571</v>
      </c>
      <c r="D189" s="14" t="s">
        <v>106</v>
      </c>
      <c r="E189" s="14" t="s">
        <v>107</v>
      </c>
      <c r="F189" s="14" t="s">
        <v>37</v>
      </c>
      <c r="G189" s="17">
        <v>0</v>
      </c>
      <c r="H189" s="17">
        <v>0</v>
      </c>
      <c r="I189" s="17">
        <f t="shared" si="2"/>
        <v>0</v>
      </c>
    </row>
    <row r="190" spans="1:9" s="12" customFormat="1" ht="12.75" customHeight="1" x14ac:dyDescent="0.2">
      <c r="A190" s="14" t="s">
        <v>572</v>
      </c>
      <c r="B190" s="14" t="s">
        <v>1069</v>
      </c>
      <c r="C190" s="14" t="s">
        <v>573</v>
      </c>
      <c r="D190" s="14" t="s">
        <v>106</v>
      </c>
      <c r="E190" s="14" t="s">
        <v>107</v>
      </c>
      <c r="F190" s="14" t="s">
        <v>37</v>
      </c>
      <c r="G190" s="17">
        <v>0</v>
      </c>
      <c r="H190" s="17">
        <v>0</v>
      </c>
      <c r="I190" s="17">
        <f t="shared" si="2"/>
        <v>0</v>
      </c>
    </row>
    <row r="191" spans="1:9" s="12" customFormat="1" ht="12.75" customHeight="1" x14ac:dyDescent="0.2">
      <c r="A191" s="14" t="s">
        <v>574</v>
      </c>
      <c r="B191" s="14" t="s">
        <v>1069</v>
      </c>
      <c r="C191" s="14" t="s">
        <v>575</v>
      </c>
      <c r="D191" s="14" t="s">
        <v>106</v>
      </c>
      <c r="E191" s="14" t="s">
        <v>107</v>
      </c>
      <c r="F191" s="14" t="s">
        <v>37</v>
      </c>
      <c r="G191" s="17">
        <v>0</v>
      </c>
      <c r="H191" s="17">
        <v>0</v>
      </c>
      <c r="I191" s="17">
        <f t="shared" si="2"/>
        <v>0</v>
      </c>
    </row>
    <row r="192" spans="1:9" s="12" customFormat="1" ht="12.75" customHeight="1" x14ac:dyDescent="0.2">
      <c r="A192" s="14" t="s">
        <v>576</v>
      </c>
      <c r="B192" s="14" t="s">
        <v>1069</v>
      </c>
      <c r="C192" s="14" t="s">
        <v>577</v>
      </c>
      <c r="D192" s="14" t="s">
        <v>106</v>
      </c>
      <c r="E192" s="14" t="s">
        <v>107</v>
      </c>
      <c r="F192" s="14" t="s">
        <v>37</v>
      </c>
      <c r="G192" s="17">
        <v>0</v>
      </c>
      <c r="H192" s="17">
        <v>0</v>
      </c>
      <c r="I192" s="17">
        <f t="shared" si="2"/>
        <v>0</v>
      </c>
    </row>
    <row r="193" spans="1:9" s="12" customFormat="1" ht="12.75" customHeight="1" x14ac:dyDescent="0.2">
      <c r="A193" s="14"/>
      <c r="B193" s="14" t="s">
        <v>1069</v>
      </c>
      <c r="C193" s="14" t="s">
        <v>578</v>
      </c>
      <c r="D193" s="14" t="s">
        <v>106</v>
      </c>
      <c r="E193" s="14" t="s">
        <v>107</v>
      </c>
      <c r="F193" s="14" t="s">
        <v>37</v>
      </c>
      <c r="G193" s="17">
        <v>0</v>
      </c>
      <c r="H193" s="17">
        <v>0</v>
      </c>
      <c r="I193" s="17">
        <f t="shared" si="2"/>
        <v>0</v>
      </c>
    </row>
    <row r="194" spans="1:9" s="12" customFormat="1" ht="12.75" customHeight="1" x14ac:dyDescent="0.2">
      <c r="A194" s="14" t="s">
        <v>579</v>
      </c>
      <c r="B194" s="14" t="s">
        <v>1068</v>
      </c>
      <c r="C194" s="14" t="s">
        <v>580</v>
      </c>
      <c r="D194" s="14" t="s">
        <v>581</v>
      </c>
      <c r="E194" s="14" t="s">
        <v>31</v>
      </c>
      <c r="F194" s="14" t="s">
        <v>40</v>
      </c>
      <c r="G194" s="17">
        <v>0</v>
      </c>
      <c r="H194" s="17">
        <v>0</v>
      </c>
      <c r="I194" s="17">
        <f t="shared" si="2"/>
        <v>0</v>
      </c>
    </row>
    <row r="195" spans="1:9" s="12" customFormat="1" ht="12.75" customHeight="1" x14ac:dyDescent="0.2">
      <c r="A195" s="14" t="s">
        <v>582</v>
      </c>
      <c r="B195" s="14" t="s">
        <v>1068</v>
      </c>
      <c r="C195" s="14" t="s">
        <v>111</v>
      </c>
      <c r="D195" s="14" t="s">
        <v>112</v>
      </c>
      <c r="E195" s="14" t="s">
        <v>39</v>
      </c>
      <c r="F195" s="14" t="s">
        <v>37</v>
      </c>
      <c r="G195" s="17">
        <v>9392.567220000019</v>
      </c>
      <c r="H195" s="17">
        <v>9400</v>
      </c>
      <c r="I195" s="17">
        <f t="shared" si="2"/>
        <v>-7.432779999980994</v>
      </c>
    </row>
    <row r="196" spans="1:9" s="12" customFormat="1" ht="12.75" customHeight="1" x14ac:dyDescent="0.2">
      <c r="A196" s="14" t="s">
        <v>583</v>
      </c>
      <c r="B196" s="14" t="s">
        <v>1068</v>
      </c>
      <c r="C196" s="14" t="s">
        <v>113</v>
      </c>
      <c r="D196" s="14" t="s">
        <v>112</v>
      </c>
      <c r="E196" s="14" t="s">
        <v>39</v>
      </c>
      <c r="F196" s="14" t="s">
        <v>37</v>
      </c>
      <c r="G196" s="17">
        <v>0</v>
      </c>
      <c r="H196" s="17">
        <v>0</v>
      </c>
      <c r="I196" s="17">
        <f t="shared" si="2"/>
        <v>0</v>
      </c>
    </row>
    <row r="197" spans="1:9" s="12" customFormat="1" ht="12.75" customHeight="1" x14ac:dyDescent="0.2">
      <c r="A197" s="14" t="s">
        <v>582</v>
      </c>
      <c r="B197" s="14" t="s">
        <v>1068</v>
      </c>
      <c r="C197" s="14" t="s">
        <v>111</v>
      </c>
      <c r="D197" s="14" t="s">
        <v>112</v>
      </c>
      <c r="E197" s="14" t="s">
        <v>118</v>
      </c>
      <c r="F197" s="14" t="s">
        <v>37</v>
      </c>
      <c r="G197" s="17"/>
      <c r="H197" s="17">
        <v>0</v>
      </c>
      <c r="I197" s="17">
        <f t="shared" si="2"/>
        <v>0</v>
      </c>
    </row>
    <row r="198" spans="1:9" s="12" customFormat="1" ht="12.75" customHeight="1" x14ac:dyDescent="0.2">
      <c r="A198" s="14" t="s">
        <v>584</v>
      </c>
      <c r="B198" s="14" t="s">
        <v>1068</v>
      </c>
      <c r="C198" s="14" t="s">
        <v>114</v>
      </c>
      <c r="D198" s="14" t="s">
        <v>115</v>
      </c>
      <c r="E198" s="14" t="s">
        <v>39</v>
      </c>
      <c r="F198" s="14" t="s">
        <v>37</v>
      </c>
      <c r="G198" s="17">
        <v>6659.0348899999844</v>
      </c>
      <c r="H198" s="17">
        <v>6532.9734800000006</v>
      </c>
      <c r="I198" s="17">
        <f t="shared" ref="I198:I261" si="3">G198-H198</f>
        <v>126.06140999998388</v>
      </c>
    </row>
    <row r="199" spans="1:9" s="12" customFormat="1" ht="12.75" customHeight="1" x14ac:dyDescent="0.2">
      <c r="A199" s="14" t="s">
        <v>585</v>
      </c>
      <c r="B199" s="14" t="s">
        <v>1068</v>
      </c>
      <c r="C199" s="14" t="s">
        <v>586</v>
      </c>
      <c r="D199" s="14" t="s">
        <v>117</v>
      </c>
      <c r="E199" s="14" t="s">
        <v>31</v>
      </c>
      <c r="F199" s="14" t="s">
        <v>40</v>
      </c>
      <c r="G199" s="17">
        <v>510.97070000000042</v>
      </c>
      <c r="H199" s="17">
        <v>169.31717999999998</v>
      </c>
      <c r="I199" s="17">
        <f t="shared" si="3"/>
        <v>341.65352000000041</v>
      </c>
    </row>
    <row r="200" spans="1:9" s="12" customFormat="1" ht="12.75" customHeight="1" x14ac:dyDescent="0.2">
      <c r="A200" s="14" t="s">
        <v>587</v>
      </c>
      <c r="B200" s="14" t="s">
        <v>1068</v>
      </c>
      <c r="C200" s="14" t="s">
        <v>588</v>
      </c>
      <c r="D200" s="14" t="s">
        <v>117</v>
      </c>
      <c r="E200" s="14" t="s">
        <v>118</v>
      </c>
      <c r="F200" s="14" t="s">
        <v>40</v>
      </c>
      <c r="G200" s="17">
        <v>0</v>
      </c>
      <c r="H200" s="17">
        <v>0</v>
      </c>
      <c r="I200" s="17">
        <f t="shared" si="3"/>
        <v>0</v>
      </c>
    </row>
    <row r="201" spans="1:9" s="12" customFormat="1" ht="12.75" customHeight="1" x14ac:dyDescent="0.2">
      <c r="A201" s="14" t="s">
        <v>589</v>
      </c>
      <c r="B201" s="14" t="s">
        <v>1068</v>
      </c>
      <c r="C201" s="14" t="s">
        <v>590</v>
      </c>
      <c r="D201" s="14" t="s">
        <v>117</v>
      </c>
      <c r="E201" s="14" t="s">
        <v>118</v>
      </c>
      <c r="F201" s="14" t="s">
        <v>40</v>
      </c>
      <c r="G201" s="17">
        <v>0</v>
      </c>
      <c r="H201" s="17">
        <v>0</v>
      </c>
      <c r="I201" s="17">
        <f t="shared" si="3"/>
        <v>0</v>
      </c>
    </row>
    <row r="202" spans="1:9" s="12" customFormat="1" ht="12.75" customHeight="1" x14ac:dyDescent="0.2">
      <c r="A202" s="14" t="s">
        <v>591</v>
      </c>
      <c r="B202" s="14" t="s">
        <v>1068</v>
      </c>
      <c r="C202" s="14" t="s">
        <v>592</v>
      </c>
      <c r="D202" s="14" t="s">
        <v>117</v>
      </c>
      <c r="E202" s="14" t="s">
        <v>31</v>
      </c>
      <c r="F202" s="14" t="s">
        <v>32</v>
      </c>
      <c r="G202" s="17">
        <v>0</v>
      </c>
      <c r="H202" s="17">
        <v>0</v>
      </c>
      <c r="I202" s="17">
        <f t="shared" si="3"/>
        <v>0</v>
      </c>
    </row>
    <row r="203" spans="1:9" s="12" customFormat="1" ht="12.75" customHeight="1" x14ac:dyDescent="0.2">
      <c r="A203" s="14" t="s">
        <v>593</v>
      </c>
      <c r="B203" s="14" t="s">
        <v>1068</v>
      </c>
      <c r="C203" s="14" t="s">
        <v>594</v>
      </c>
      <c r="D203" s="14" t="s">
        <v>117</v>
      </c>
      <c r="E203" s="14" t="s">
        <v>31</v>
      </c>
      <c r="F203" s="14" t="s">
        <v>32</v>
      </c>
      <c r="G203" s="17">
        <v>0</v>
      </c>
      <c r="H203" s="17">
        <v>0</v>
      </c>
      <c r="I203" s="17">
        <f t="shared" si="3"/>
        <v>0</v>
      </c>
    </row>
    <row r="204" spans="1:9" s="12" customFormat="1" ht="12.75" customHeight="1" x14ac:dyDescent="0.2">
      <c r="A204" s="14" t="s">
        <v>595</v>
      </c>
      <c r="B204" s="14" t="s">
        <v>1068</v>
      </c>
      <c r="C204" s="14" t="s">
        <v>596</v>
      </c>
      <c r="D204" s="14" t="s">
        <v>117</v>
      </c>
      <c r="E204" s="14" t="s">
        <v>31</v>
      </c>
      <c r="F204" s="14" t="s">
        <v>40</v>
      </c>
      <c r="G204" s="17">
        <v>0</v>
      </c>
      <c r="H204" s="17">
        <v>0</v>
      </c>
      <c r="I204" s="17">
        <f t="shared" si="3"/>
        <v>0</v>
      </c>
    </row>
    <row r="205" spans="1:9" s="21" customFormat="1" x14ac:dyDescent="0.2">
      <c r="A205" s="14" t="s">
        <v>597</v>
      </c>
      <c r="B205" s="14" t="s">
        <v>1068</v>
      </c>
      <c r="C205" s="14" t="s">
        <v>598</v>
      </c>
      <c r="D205" s="14" t="s">
        <v>117</v>
      </c>
      <c r="E205" s="14" t="s">
        <v>31</v>
      </c>
      <c r="F205" s="14" t="s">
        <v>37</v>
      </c>
      <c r="G205" s="17">
        <v>0</v>
      </c>
      <c r="H205" s="17">
        <v>0</v>
      </c>
      <c r="I205" s="17">
        <f t="shared" si="3"/>
        <v>0</v>
      </c>
    </row>
    <row r="206" spans="1:9" s="21" customFormat="1" x14ac:dyDescent="0.2">
      <c r="A206" s="14" t="s">
        <v>599</v>
      </c>
      <c r="B206" s="14" t="s">
        <v>1068</v>
      </c>
      <c r="C206" s="14" t="s">
        <v>600</v>
      </c>
      <c r="D206" s="14" t="s">
        <v>117</v>
      </c>
      <c r="E206" s="14" t="s">
        <v>31</v>
      </c>
      <c r="F206" s="14" t="s">
        <v>40</v>
      </c>
      <c r="G206" s="17">
        <v>0</v>
      </c>
      <c r="H206" s="17">
        <v>0</v>
      </c>
      <c r="I206" s="17">
        <f t="shared" si="3"/>
        <v>0</v>
      </c>
    </row>
    <row r="207" spans="1:9" s="21" customFormat="1" x14ac:dyDescent="0.2">
      <c r="A207" s="14" t="s">
        <v>601</v>
      </c>
      <c r="B207" s="14" t="s">
        <v>1068</v>
      </c>
      <c r="C207" s="14" t="s">
        <v>602</v>
      </c>
      <c r="D207" s="14" t="s">
        <v>117</v>
      </c>
      <c r="E207" s="14" t="s">
        <v>118</v>
      </c>
      <c r="F207" s="14" t="s">
        <v>40</v>
      </c>
      <c r="G207" s="17">
        <v>32.367640000000002</v>
      </c>
      <c r="H207" s="17">
        <v>32.964889999999997</v>
      </c>
      <c r="I207" s="17">
        <f t="shared" si="3"/>
        <v>-0.5972499999999954</v>
      </c>
    </row>
    <row r="208" spans="1:9" s="21" customFormat="1" x14ac:dyDescent="0.2">
      <c r="A208" s="14" t="s">
        <v>603</v>
      </c>
      <c r="B208" s="14" t="s">
        <v>1068</v>
      </c>
      <c r="C208" s="14" t="s">
        <v>116</v>
      </c>
      <c r="D208" s="14" t="s">
        <v>117</v>
      </c>
      <c r="E208" s="14" t="s">
        <v>118</v>
      </c>
      <c r="F208" s="14" t="s">
        <v>40</v>
      </c>
      <c r="G208" s="17"/>
      <c r="H208" s="17">
        <v>0</v>
      </c>
      <c r="I208" s="17">
        <f t="shared" si="3"/>
        <v>0</v>
      </c>
    </row>
    <row r="209" spans="1:9" s="21" customFormat="1" x14ac:dyDescent="0.2">
      <c r="A209" s="14" t="s">
        <v>604</v>
      </c>
      <c r="B209" s="14" t="s">
        <v>1068</v>
      </c>
      <c r="C209" s="14" t="s">
        <v>605</v>
      </c>
      <c r="D209" s="14" t="s">
        <v>117</v>
      </c>
      <c r="E209" s="14" t="s">
        <v>118</v>
      </c>
      <c r="F209" s="14" t="s">
        <v>40</v>
      </c>
      <c r="G209" s="17">
        <v>0</v>
      </c>
      <c r="H209" s="17">
        <v>0</v>
      </c>
      <c r="I209" s="17">
        <f t="shared" si="3"/>
        <v>0</v>
      </c>
    </row>
    <row r="210" spans="1:9" s="21" customFormat="1" x14ac:dyDescent="0.2">
      <c r="A210" s="14" t="s">
        <v>607</v>
      </c>
      <c r="B210" s="14" t="s">
        <v>1068</v>
      </c>
      <c r="C210" s="14" t="s">
        <v>608</v>
      </c>
      <c r="D210" s="14" t="s">
        <v>606</v>
      </c>
      <c r="E210" s="14" t="s">
        <v>79</v>
      </c>
      <c r="F210" s="14" t="s">
        <v>37</v>
      </c>
      <c r="G210" s="17">
        <v>0</v>
      </c>
      <c r="H210" s="17">
        <v>0</v>
      </c>
      <c r="I210" s="17">
        <f t="shared" si="3"/>
        <v>0</v>
      </c>
    </row>
    <row r="211" spans="1:9" s="21" customFormat="1" x14ac:dyDescent="0.2">
      <c r="A211" s="14" t="s">
        <v>609</v>
      </c>
      <c r="B211" s="14" t="s">
        <v>1068</v>
      </c>
      <c r="C211" s="14" t="s">
        <v>610</v>
      </c>
      <c r="D211" s="14" t="s">
        <v>606</v>
      </c>
      <c r="E211" s="14" t="s">
        <v>79</v>
      </c>
      <c r="F211" s="14" t="s">
        <v>152</v>
      </c>
      <c r="G211" s="17">
        <v>0</v>
      </c>
      <c r="H211" s="17">
        <v>-1.0044999999999999</v>
      </c>
      <c r="I211" s="17">
        <f t="shared" si="3"/>
        <v>1.0044999999999999</v>
      </c>
    </row>
    <row r="212" spans="1:9" s="21" customFormat="1" x14ac:dyDescent="0.2">
      <c r="A212" s="14" t="s">
        <v>611</v>
      </c>
      <c r="B212" s="14" t="s">
        <v>1068</v>
      </c>
      <c r="C212" s="14" t="s">
        <v>612</v>
      </c>
      <c r="D212" s="14" t="s">
        <v>120</v>
      </c>
      <c r="E212" s="14" t="s">
        <v>31</v>
      </c>
      <c r="F212" s="14" t="s">
        <v>37</v>
      </c>
      <c r="G212" s="17">
        <v>0</v>
      </c>
      <c r="H212" s="17">
        <v>0</v>
      </c>
      <c r="I212" s="17">
        <f t="shared" si="3"/>
        <v>0</v>
      </c>
    </row>
    <row r="213" spans="1:9" s="21" customFormat="1" x14ac:dyDescent="0.2">
      <c r="A213" s="14" t="s">
        <v>613</v>
      </c>
      <c r="B213" s="14" t="s">
        <v>1068</v>
      </c>
      <c r="C213" s="14" t="s">
        <v>119</v>
      </c>
      <c r="D213" s="14" t="s">
        <v>120</v>
      </c>
      <c r="E213" s="14" t="s">
        <v>31</v>
      </c>
      <c r="F213" s="14" t="s">
        <v>32</v>
      </c>
      <c r="G213" s="17">
        <v>0</v>
      </c>
      <c r="H213" s="17">
        <v>0</v>
      </c>
      <c r="I213" s="17">
        <f t="shared" si="3"/>
        <v>0</v>
      </c>
    </row>
    <row r="214" spans="1:9" s="21" customFormat="1" x14ac:dyDescent="0.2">
      <c r="A214" s="14" t="s">
        <v>614</v>
      </c>
      <c r="B214" s="14" t="s">
        <v>1068</v>
      </c>
      <c r="C214" s="14" t="s">
        <v>615</v>
      </c>
      <c r="D214" s="14" t="s">
        <v>120</v>
      </c>
      <c r="E214" s="14" t="s">
        <v>31</v>
      </c>
      <c r="F214" s="14" t="s">
        <v>37</v>
      </c>
      <c r="G214" s="17">
        <v>0</v>
      </c>
      <c r="H214" s="17">
        <v>0</v>
      </c>
      <c r="I214" s="17">
        <f t="shared" si="3"/>
        <v>0</v>
      </c>
    </row>
    <row r="215" spans="1:9" s="21" customFormat="1" x14ac:dyDescent="0.2">
      <c r="A215" s="14" t="s">
        <v>616</v>
      </c>
      <c r="B215" s="14" t="s">
        <v>1069</v>
      </c>
      <c r="C215" s="14" t="s">
        <v>121</v>
      </c>
      <c r="D215" s="14" t="s">
        <v>122</v>
      </c>
      <c r="E215" s="14" t="s">
        <v>102</v>
      </c>
      <c r="F215" s="14" t="s">
        <v>37</v>
      </c>
      <c r="G215" s="17">
        <v>0</v>
      </c>
      <c r="H215" s="17">
        <v>0</v>
      </c>
      <c r="I215" s="17">
        <f t="shared" si="3"/>
        <v>0</v>
      </c>
    </row>
    <row r="216" spans="1:9" s="21" customFormat="1" x14ac:dyDescent="0.2">
      <c r="A216" s="14" t="s">
        <v>617</v>
      </c>
      <c r="B216" s="14" t="s">
        <v>1069</v>
      </c>
      <c r="C216" s="14" t="s">
        <v>123</v>
      </c>
      <c r="D216" s="14" t="s">
        <v>122</v>
      </c>
      <c r="E216" s="14" t="s">
        <v>102</v>
      </c>
      <c r="F216" s="14" t="s">
        <v>32</v>
      </c>
      <c r="G216" s="17">
        <v>460.48371000000077</v>
      </c>
      <c r="H216" s="17">
        <v>404.57916999999998</v>
      </c>
      <c r="I216" s="17">
        <f t="shared" si="3"/>
        <v>55.904540000000793</v>
      </c>
    </row>
    <row r="217" spans="1:9" s="21" customFormat="1" x14ac:dyDescent="0.2">
      <c r="A217" s="14" t="s">
        <v>618</v>
      </c>
      <c r="B217" s="14" t="s">
        <v>1069</v>
      </c>
      <c r="C217" s="14" t="s">
        <v>121</v>
      </c>
      <c r="D217" s="14" t="s">
        <v>122</v>
      </c>
      <c r="E217" s="14" t="s">
        <v>102</v>
      </c>
      <c r="F217" s="14" t="s">
        <v>37</v>
      </c>
      <c r="G217" s="17">
        <v>0</v>
      </c>
      <c r="H217" s="17">
        <v>0</v>
      </c>
      <c r="I217" s="17">
        <f t="shared" si="3"/>
        <v>0</v>
      </c>
    </row>
    <row r="218" spans="1:9" s="21" customFormat="1" x14ac:dyDescent="0.2">
      <c r="A218" s="14" t="s">
        <v>619</v>
      </c>
      <c r="B218" s="14" t="s">
        <v>1069</v>
      </c>
      <c r="C218" s="14" t="s">
        <v>124</v>
      </c>
      <c r="D218" s="14" t="s">
        <v>122</v>
      </c>
      <c r="E218" s="14" t="s">
        <v>102</v>
      </c>
      <c r="F218" s="14" t="s">
        <v>32</v>
      </c>
      <c r="G218" s="17">
        <v>559.08379000000059</v>
      </c>
      <c r="H218" s="17">
        <v>534.05150000000003</v>
      </c>
      <c r="I218" s="17">
        <f t="shared" si="3"/>
        <v>25.032290000000557</v>
      </c>
    </row>
    <row r="219" spans="1:9" s="21" customFormat="1" x14ac:dyDescent="0.2">
      <c r="A219" s="14" t="s">
        <v>620</v>
      </c>
      <c r="B219" s="14" t="s">
        <v>1069</v>
      </c>
      <c r="C219" s="14" t="s">
        <v>125</v>
      </c>
      <c r="D219" s="14" t="s">
        <v>122</v>
      </c>
      <c r="E219" s="14" t="s">
        <v>102</v>
      </c>
      <c r="F219" s="14" t="s">
        <v>32</v>
      </c>
      <c r="G219" s="17">
        <v>302.56163000000038</v>
      </c>
      <c r="H219" s="17">
        <v>293.44339000000002</v>
      </c>
      <c r="I219" s="17">
        <f t="shared" si="3"/>
        <v>9.1182400000003554</v>
      </c>
    </row>
    <row r="220" spans="1:9" s="21" customFormat="1" x14ac:dyDescent="0.2">
      <c r="A220" s="14" t="s">
        <v>621</v>
      </c>
      <c r="B220" s="14" t="s">
        <v>1069</v>
      </c>
      <c r="C220" s="14" t="s">
        <v>126</v>
      </c>
      <c r="D220" s="14" t="s">
        <v>122</v>
      </c>
      <c r="E220" s="14" t="s">
        <v>102</v>
      </c>
      <c r="F220" s="14" t="s">
        <v>48</v>
      </c>
      <c r="G220" s="17">
        <v>229.31345999999991</v>
      </c>
      <c r="H220" s="17">
        <v>234.24517</v>
      </c>
      <c r="I220" s="17">
        <f t="shared" si="3"/>
        <v>-4.9317100000000949</v>
      </c>
    </row>
    <row r="221" spans="1:9" s="21" customFormat="1" x14ac:dyDescent="0.2">
      <c r="A221" s="14" t="s">
        <v>622</v>
      </c>
      <c r="B221" s="14" t="s">
        <v>1069</v>
      </c>
      <c r="C221" s="14" t="s">
        <v>127</v>
      </c>
      <c r="D221" s="14" t="s">
        <v>122</v>
      </c>
      <c r="E221" s="14" t="s">
        <v>102</v>
      </c>
      <c r="F221" s="14" t="s">
        <v>32</v>
      </c>
      <c r="G221" s="17">
        <v>0</v>
      </c>
      <c r="H221" s="17">
        <v>0</v>
      </c>
      <c r="I221" s="17">
        <f t="shared" si="3"/>
        <v>0</v>
      </c>
    </row>
    <row r="222" spans="1:9" s="21" customFormat="1" x14ac:dyDescent="0.2">
      <c r="A222" s="14" t="s">
        <v>623</v>
      </c>
      <c r="B222" s="14" t="s">
        <v>1069</v>
      </c>
      <c r="C222" s="14" t="s">
        <v>128</v>
      </c>
      <c r="D222" s="14" t="s">
        <v>122</v>
      </c>
      <c r="E222" s="14" t="s">
        <v>102</v>
      </c>
      <c r="F222" s="14" t="s">
        <v>32</v>
      </c>
      <c r="G222" s="17">
        <v>0</v>
      </c>
      <c r="H222" s="17">
        <v>0</v>
      </c>
      <c r="I222" s="17">
        <f t="shared" si="3"/>
        <v>0</v>
      </c>
    </row>
    <row r="223" spans="1:9" s="21" customFormat="1" x14ac:dyDescent="0.2">
      <c r="A223" s="14" t="s">
        <v>624</v>
      </c>
      <c r="B223" s="14" t="s">
        <v>1069</v>
      </c>
      <c r="C223" s="14" t="s">
        <v>129</v>
      </c>
      <c r="D223" s="14" t="s">
        <v>122</v>
      </c>
      <c r="E223" s="14" t="s">
        <v>102</v>
      </c>
      <c r="F223" s="14" t="s">
        <v>32</v>
      </c>
      <c r="G223" s="17">
        <v>0</v>
      </c>
      <c r="H223" s="17">
        <v>0</v>
      </c>
      <c r="I223" s="17">
        <f t="shared" si="3"/>
        <v>0</v>
      </c>
    </row>
    <row r="224" spans="1:9" s="21" customFormat="1" x14ac:dyDescent="0.2">
      <c r="A224" s="14" t="s">
        <v>625</v>
      </c>
      <c r="B224" s="14" t="s">
        <v>1069</v>
      </c>
      <c r="C224" s="14" t="s">
        <v>130</v>
      </c>
      <c r="D224" s="14" t="s">
        <v>131</v>
      </c>
      <c r="E224" s="14" t="s">
        <v>102</v>
      </c>
      <c r="F224" s="14" t="s">
        <v>37</v>
      </c>
      <c r="G224" s="17">
        <v>241.13541000000006</v>
      </c>
      <c r="H224" s="17">
        <v>217.84192999999999</v>
      </c>
      <c r="I224" s="17">
        <f t="shared" si="3"/>
        <v>23.293480000000073</v>
      </c>
    </row>
    <row r="225" spans="1:9" s="21" customFormat="1" x14ac:dyDescent="0.2">
      <c r="A225" s="14" t="s">
        <v>626</v>
      </c>
      <c r="B225" s="14" t="s">
        <v>1069</v>
      </c>
      <c r="C225" s="14" t="s">
        <v>132</v>
      </c>
      <c r="D225" s="14" t="s">
        <v>131</v>
      </c>
      <c r="E225" s="14" t="s">
        <v>102</v>
      </c>
      <c r="F225" s="14" t="s">
        <v>37</v>
      </c>
      <c r="G225" s="17">
        <v>513.06802000000016</v>
      </c>
      <c r="H225" s="17">
        <v>425.06228999999996</v>
      </c>
      <c r="I225" s="17">
        <f t="shared" si="3"/>
        <v>88.005730000000199</v>
      </c>
    </row>
    <row r="226" spans="1:9" s="21" customFormat="1" x14ac:dyDescent="0.2">
      <c r="A226" s="14" t="s">
        <v>627</v>
      </c>
      <c r="B226" s="14" t="s">
        <v>1069</v>
      </c>
      <c r="C226" s="14" t="s">
        <v>628</v>
      </c>
      <c r="D226" s="14" t="s">
        <v>131</v>
      </c>
      <c r="E226" s="14" t="s">
        <v>102</v>
      </c>
      <c r="F226" s="14" t="s">
        <v>629</v>
      </c>
      <c r="G226" s="17">
        <v>0</v>
      </c>
      <c r="H226" s="17">
        <v>0</v>
      </c>
      <c r="I226" s="17">
        <f t="shared" si="3"/>
        <v>0</v>
      </c>
    </row>
    <row r="227" spans="1:9" s="21" customFormat="1" x14ac:dyDescent="0.2">
      <c r="A227" s="14" t="s">
        <v>630</v>
      </c>
      <c r="B227" s="14" t="s">
        <v>1069</v>
      </c>
      <c r="C227" s="14" t="s">
        <v>631</v>
      </c>
      <c r="D227" s="14" t="s">
        <v>131</v>
      </c>
      <c r="E227" s="14" t="s">
        <v>102</v>
      </c>
      <c r="F227" s="14" t="s">
        <v>40</v>
      </c>
      <c r="G227" s="17">
        <v>0</v>
      </c>
      <c r="H227" s="17">
        <v>0</v>
      </c>
      <c r="I227" s="17">
        <f t="shared" si="3"/>
        <v>0</v>
      </c>
    </row>
    <row r="228" spans="1:9" s="21" customFormat="1" x14ac:dyDescent="0.2">
      <c r="A228" s="14" t="s">
        <v>632</v>
      </c>
      <c r="B228" s="14" t="s">
        <v>1069</v>
      </c>
      <c r="C228" s="14" t="s">
        <v>633</v>
      </c>
      <c r="D228" s="14" t="s">
        <v>131</v>
      </c>
      <c r="E228" s="14" t="s">
        <v>102</v>
      </c>
      <c r="F228" s="14" t="s">
        <v>37</v>
      </c>
      <c r="G228" s="17">
        <v>0</v>
      </c>
      <c r="H228" s="17">
        <v>0</v>
      </c>
      <c r="I228" s="17">
        <f t="shared" si="3"/>
        <v>0</v>
      </c>
    </row>
    <row r="229" spans="1:9" s="21" customFormat="1" x14ac:dyDescent="0.2">
      <c r="A229" s="14" t="s">
        <v>634</v>
      </c>
      <c r="B229" s="14" t="s">
        <v>1069</v>
      </c>
      <c r="C229" s="14" t="s">
        <v>635</v>
      </c>
      <c r="D229" s="14" t="s">
        <v>131</v>
      </c>
      <c r="E229" s="14" t="s">
        <v>102</v>
      </c>
      <c r="F229" s="14" t="s">
        <v>32</v>
      </c>
      <c r="G229" s="17">
        <v>0</v>
      </c>
      <c r="H229" s="17">
        <v>0</v>
      </c>
      <c r="I229" s="17">
        <f t="shared" si="3"/>
        <v>0</v>
      </c>
    </row>
    <row r="230" spans="1:9" s="21" customFormat="1" x14ac:dyDescent="0.2">
      <c r="A230" s="14" t="s">
        <v>636</v>
      </c>
      <c r="B230" s="14" t="s">
        <v>1069</v>
      </c>
      <c r="C230" s="14" t="s">
        <v>637</v>
      </c>
      <c r="D230" s="14" t="s">
        <v>131</v>
      </c>
      <c r="E230" s="14" t="s">
        <v>102</v>
      </c>
      <c r="F230" s="14" t="s">
        <v>32</v>
      </c>
      <c r="G230" s="17">
        <v>0</v>
      </c>
      <c r="H230" s="17">
        <v>0</v>
      </c>
      <c r="I230" s="17">
        <f t="shared" si="3"/>
        <v>0</v>
      </c>
    </row>
    <row r="231" spans="1:9" s="21" customFormat="1" x14ac:dyDescent="0.2">
      <c r="A231" s="14" t="s">
        <v>638</v>
      </c>
      <c r="B231" s="14" t="s">
        <v>1069</v>
      </c>
      <c r="C231" s="14" t="s">
        <v>133</v>
      </c>
      <c r="D231" s="14" t="s">
        <v>131</v>
      </c>
      <c r="E231" s="14" t="s">
        <v>102</v>
      </c>
      <c r="F231" s="14" t="s">
        <v>37</v>
      </c>
      <c r="G231" s="17">
        <v>11.811720000000003</v>
      </c>
      <c r="H231" s="17">
        <v>190</v>
      </c>
      <c r="I231" s="17">
        <f t="shared" si="3"/>
        <v>-178.18827999999999</v>
      </c>
    </row>
    <row r="232" spans="1:9" s="21" customFormat="1" x14ac:dyDescent="0.2">
      <c r="A232" s="14" t="s">
        <v>639</v>
      </c>
      <c r="B232" s="14" t="s">
        <v>1069</v>
      </c>
      <c r="C232" s="14" t="s">
        <v>134</v>
      </c>
      <c r="D232" s="14" t="s">
        <v>131</v>
      </c>
      <c r="E232" s="14" t="s">
        <v>102</v>
      </c>
      <c r="F232" s="14" t="s">
        <v>40</v>
      </c>
      <c r="G232" s="17">
        <v>25.5</v>
      </c>
      <c r="H232" s="17">
        <v>25.5</v>
      </c>
      <c r="I232" s="17">
        <f t="shared" si="3"/>
        <v>0</v>
      </c>
    </row>
    <row r="233" spans="1:9" s="21" customFormat="1" x14ac:dyDescent="0.2">
      <c r="A233" s="14" t="s">
        <v>640</v>
      </c>
      <c r="B233" s="14" t="s">
        <v>1069</v>
      </c>
      <c r="C233" s="14" t="s">
        <v>135</v>
      </c>
      <c r="D233" s="14" t="s">
        <v>131</v>
      </c>
      <c r="E233" s="14" t="s">
        <v>102</v>
      </c>
      <c r="F233" s="14" t="s">
        <v>40</v>
      </c>
      <c r="G233" s="17">
        <v>0</v>
      </c>
      <c r="H233" s="17">
        <v>0</v>
      </c>
      <c r="I233" s="17">
        <f t="shared" si="3"/>
        <v>0</v>
      </c>
    </row>
    <row r="234" spans="1:9" s="21" customFormat="1" x14ac:dyDescent="0.2">
      <c r="A234" s="14" t="s">
        <v>561</v>
      </c>
      <c r="B234" s="14" t="s">
        <v>1069</v>
      </c>
      <c r="C234" s="14" t="s">
        <v>562</v>
      </c>
      <c r="D234" s="14" t="s">
        <v>131</v>
      </c>
      <c r="E234" s="14" t="s">
        <v>102</v>
      </c>
      <c r="F234" s="14" t="s">
        <v>37</v>
      </c>
      <c r="G234" s="17">
        <v>0</v>
      </c>
      <c r="H234" s="17">
        <v>0</v>
      </c>
      <c r="I234" s="17">
        <f t="shared" si="3"/>
        <v>0</v>
      </c>
    </row>
    <row r="235" spans="1:9" s="21" customFormat="1" x14ac:dyDescent="0.2">
      <c r="A235" s="14" t="s">
        <v>641</v>
      </c>
      <c r="B235" s="14" t="s">
        <v>1069</v>
      </c>
      <c r="C235" s="14" t="s">
        <v>136</v>
      </c>
      <c r="D235" s="14" t="s">
        <v>131</v>
      </c>
      <c r="E235" s="14" t="s">
        <v>102</v>
      </c>
      <c r="F235" s="14" t="s">
        <v>37</v>
      </c>
      <c r="G235" s="17"/>
      <c r="H235" s="17">
        <v>0</v>
      </c>
      <c r="I235" s="17">
        <f t="shared" si="3"/>
        <v>0</v>
      </c>
    </row>
    <row r="236" spans="1:9" s="21" customFormat="1" x14ac:dyDescent="0.2">
      <c r="A236" s="14" t="s">
        <v>642</v>
      </c>
      <c r="B236" s="14" t="s">
        <v>1069</v>
      </c>
      <c r="C236" s="14" t="s">
        <v>643</v>
      </c>
      <c r="D236" s="14" t="s">
        <v>131</v>
      </c>
      <c r="E236" s="14" t="s">
        <v>102</v>
      </c>
      <c r="F236" s="14" t="s">
        <v>37</v>
      </c>
      <c r="G236" s="17">
        <v>127.27427</v>
      </c>
      <c r="H236" s="17">
        <v>160</v>
      </c>
      <c r="I236" s="17">
        <f t="shared" si="3"/>
        <v>-32.725729999999999</v>
      </c>
    </row>
    <row r="237" spans="1:9" s="21" customFormat="1" x14ac:dyDescent="0.2">
      <c r="A237" s="14" t="s">
        <v>644</v>
      </c>
      <c r="B237" s="14" t="s">
        <v>1068</v>
      </c>
      <c r="C237" s="14" t="s">
        <v>645</v>
      </c>
      <c r="D237" s="14" t="s">
        <v>138</v>
      </c>
      <c r="E237" s="14" t="s">
        <v>91</v>
      </c>
      <c r="F237" s="14" t="s">
        <v>37</v>
      </c>
      <c r="G237" s="17">
        <v>274.18317999999999</v>
      </c>
      <c r="H237" s="17">
        <v>239.69148000000001</v>
      </c>
      <c r="I237" s="17">
        <f t="shared" si="3"/>
        <v>34.49169999999998</v>
      </c>
    </row>
    <row r="238" spans="1:9" s="21" customFormat="1" x14ac:dyDescent="0.2">
      <c r="A238" s="14" t="s">
        <v>646</v>
      </c>
      <c r="B238" s="14" t="s">
        <v>1068</v>
      </c>
      <c r="C238" s="14" t="s">
        <v>647</v>
      </c>
      <c r="D238" s="14" t="s">
        <v>138</v>
      </c>
      <c r="E238" s="14" t="s">
        <v>91</v>
      </c>
      <c r="F238" s="14" t="s">
        <v>37</v>
      </c>
      <c r="G238" s="17">
        <v>185.98819999999992</v>
      </c>
      <c r="H238" s="17">
        <v>229.82051999999999</v>
      </c>
      <c r="I238" s="17">
        <f t="shared" si="3"/>
        <v>-43.832320000000067</v>
      </c>
    </row>
    <row r="239" spans="1:9" s="21" customFormat="1" x14ac:dyDescent="0.2">
      <c r="A239" s="14" t="s">
        <v>648</v>
      </c>
      <c r="B239" s="14" t="s">
        <v>1068</v>
      </c>
      <c r="C239" s="14" t="s">
        <v>1087</v>
      </c>
      <c r="D239" s="14" t="s">
        <v>138</v>
      </c>
      <c r="E239" s="14" t="s">
        <v>91</v>
      </c>
      <c r="F239" s="14" t="s">
        <v>48</v>
      </c>
      <c r="G239" s="17">
        <v>207.82900000000001</v>
      </c>
      <c r="H239" s="17">
        <v>305.17222999999996</v>
      </c>
      <c r="I239" s="17">
        <f t="shared" si="3"/>
        <v>-97.343229999999949</v>
      </c>
    </row>
    <row r="240" spans="1:9" s="21" customFormat="1" x14ac:dyDescent="0.2">
      <c r="A240" s="14" t="s">
        <v>649</v>
      </c>
      <c r="B240" s="14" t="s">
        <v>1068</v>
      </c>
      <c r="C240" s="14" t="s">
        <v>650</v>
      </c>
      <c r="D240" s="14" t="s">
        <v>138</v>
      </c>
      <c r="E240" s="14" t="s">
        <v>91</v>
      </c>
      <c r="F240" s="14" t="s">
        <v>32</v>
      </c>
      <c r="G240" s="17">
        <v>260.71132999999998</v>
      </c>
      <c r="H240" s="17">
        <v>230.80520999999999</v>
      </c>
      <c r="I240" s="17">
        <f t="shared" si="3"/>
        <v>29.906119999999987</v>
      </c>
    </row>
    <row r="241" spans="1:9" s="21" customFormat="1" x14ac:dyDescent="0.2">
      <c r="A241" s="14" t="s">
        <v>651</v>
      </c>
      <c r="B241" s="14" t="s">
        <v>1068</v>
      </c>
      <c r="C241" s="14" t="s">
        <v>652</v>
      </c>
      <c r="D241" s="14" t="s">
        <v>138</v>
      </c>
      <c r="E241" s="14" t="s">
        <v>91</v>
      </c>
      <c r="F241" s="14" t="s">
        <v>32</v>
      </c>
      <c r="G241" s="17">
        <v>138.05886000000001</v>
      </c>
      <c r="H241" s="17">
        <v>130.78822</v>
      </c>
      <c r="I241" s="17">
        <f t="shared" si="3"/>
        <v>7.2706400000000144</v>
      </c>
    </row>
    <row r="242" spans="1:9" s="21" customFormat="1" x14ac:dyDescent="0.2">
      <c r="A242" s="14" t="s">
        <v>653</v>
      </c>
      <c r="B242" s="14" t="s">
        <v>1068</v>
      </c>
      <c r="C242" s="14" t="s">
        <v>654</v>
      </c>
      <c r="D242" s="14" t="s">
        <v>138</v>
      </c>
      <c r="E242" s="14" t="s">
        <v>91</v>
      </c>
      <c r="F242" s="14" t="s">
        <v>48</v>
      </c>
      <c r="G242" s="17">
        <v>261.59084999999999</v>
      </c>
      <c r="H242" s="17">
        <v>130.78822</v>
      </c>
      <c r="I242" s="17">
        <f t="shared" si="3"/>
        <v>130.80262999999999</v>
      </c>
    </row>
    <row r="243" spans="1:9" s="21" customFormat="1" x14ac:dyDescent="0.2">
      <c r="A243" s="14" t="s">
        <v>655</v>
      </c>
      <c r="B243" s="14" t="s">
        <v>1068</v>
      </c>
      <c r="C243" s="14" t="s">
        <v>137</v>
      </c>
      <c r="D243" s="14" t="s">
        <v>138</v>
      </c>
      <c r="E243" s="14" t="s">
        <v>91</v>
      </c>
      <c r="F243" s="14" t="s">
        <v>32</v>
      </c>
      <c r="G243" s="17">
        <v>1036.2145899999998</v>
      </c>
      <c r="H243" s="17">
        <v>730.23507999999993</v>
      </c>
      <c r="I243" s="17">
        <f t="shared" si="3"/>
        <v>305.97950999999989</v>
      </c>
    </row>
    <row r="244" spans="1:9" s="21" customFormat="1" x14ac:dyDescent="0.2">
      <c r="A244" s="14" t="s">
        <v>656</v>
      </c>
      <c r="B244" s="14" t="s">
        <v>1068</v>
      </c>
      <c r="C244" s="14" t="s">
        <v>657</v>
      </c>
      <c r="D244" s="14" t="s">
        <v>138</v>
      </c>
      <c r="E244" s="14" t="s">
        <v>91</v>
      </c>
      <c r="F244" s="14" t="s">
        <v>32</v>
      </c>
      <c r="G244" s="17">
        <v>0</v>
      </c>
      <c r="H244" s="17">
        <v>0</v>
      </c>
      <c r="I244" s="17">
        <f t="shared" si="3"/>
        <v>0</v>
      </c>
    </row>
    <row r="245" spans="1:9" s="21" customFormat="1" x14ac:dyDescent="0.2">
      <c r="A245" s="14" t="s">
        <v>658</v>
      </c>
      <c r="B245" s="14" t="s">
        <v>1068</v>
      </c>
      <c r="C245" s="14" t="s">
        <v>659</v>
      </c>
      <c r="D245" s="14" t="s">
        <v>138</v>
      </c>
      <c r="E245" s="14" t="s">
        <v>34</v>
      </c>
      <c r="F245" s="14" t="s">
        <v>32</v>
      </c>
      <c r="G245" s="17">
        <v>0</v>
      </c>
      <c r="H245" s="17">
        <v>0</v>
      </c>
      <c r="I245" s="17">
        <f t="shared" si="3"/>
        <v>0</v>
      </c>
    </row>
    <row r="246" spans="1:9" s="21" customFormat="1" x14ac:dyDescent="0.2">
      <c r="A246" s="14" t="s">
        <v>660</v>
      </c>
      <c r="B246" s="14" t="s">
        <v>1068</v>
      </c>
      <c r="C246" s="14" t="s">
        <v>661</v>
      </c>
      <c r="D246" s="14" t="s">
        <v>138</v>
      </c>
      <c r="E246" s="14" t="s">
        <v>91</v>
      </c>
      <c r="F246" s="14" t="s">
        <v>37</v>
      </c>
      <c r="G246" s="17">
        <v>5.2314399999999948</v>
      </c>
      <c r="H246" s="17">
        <v>5.2314399999999992</v>
      </c>
      <c r="I246" s="17">
        <f t="shared" si="3"/>
        <v>0</v>
      </c>
    </row>
    <row r="247" spans="1:9" s="21" customFormat="1" x14ac:dyDescent="0.2">
      <c r="A247" s="14" t="s">
        <v>662</v>
      </c>
      <c r="B247" s="14" t="s">
        <v>1068</v>
      </c>
      <c r="C247" s="14" t="s">
        <v>663</v>
      </c>
      <c r="D247" s="14" t="s">
        <v>138</v>
      </c>
      <c r="E247" s="14" t="s">
        <v>91</v>
      </c>
      <c r="F247" s="14" t="s">
        <v>37</v>
      </c>
      <c r="G247" s="17">
        <v>0</v>
      </c>
      <c r="H247" s="17">
        <v>0</v>
      </c>
      <c r="I247" s="17">
        <f t="shared" si="3"/>
        <v>0</v>
      </c>
    </row>
    <row r="248" spans="1:9" s="21" customFormat="1" x14ac:dyDescent="0.2">
      <c r="A248" s="14" t="s">
        <v>664</v>
      </c>
      <c r="B248" s="14" t="s">
        <v>1068</v>
      </c>
      <c r="C248" s="14" t="s">
        <v>665</v>
      </c>
      <c r="D248" s="14" t="s">
        <v>138</v>
      </c>
      <c r="E248" s="14" t="s">
        <v>91</v>
      </c>
      <c r="F248" s="14" t="s">
        <v>32</v>
      </c>
      <c r="G248" s="17">
        <v>0</v>
      </c>
      <c r="H248" s="17">
        <v>0</v>
      </c>
      <c r="I248" s="17">
        <f t="shared" si="3"/>
        <v>0</v>
      </c>
    </row>
    <row r="249" spans="1:9" s="21" customFormat="1" x14ac:dyDescent="0.2">
      <c r="A249" s="14" t="s">
        <v>666</v>
      </c>
      <c r="B249" s="14" t="s">
        <v>1068</v>
      </c>
      <c r="C249" s="14" t="s">
        <v>667</v>
      </c>
      <c r="D249" s="14" t="s">
        <v>138</v>
      </c>
      <c r="E249" s="14" t="s">
        <v>91</v>
      </c>
      <c r="F249" s="14" t="s">
        <v>48</v>
      </c>
      <c r="G249" s="17">
        <v>0</v>
      </c>
      <c r="H249" s="17">
        <v>0</v>
      </c>
      <c r="I249" s="17">
        <f t="shared" si="3"/>
        <v>0</v>
      </c>
    </row>
    <row r="250" spans="1:9" s="21" customFormat="1" x14ac:dyDescent="0.2">
      <c r="A250" s="14" t="s">
        <v>668</v>
      </c>
      <c r="B250" s="14" t="s">
        <v>1068</v>
      </c>
      <c r="C250" s="14" t="s">
        <v>669</v>
      </c>
      <c r="D250" s="14" t="s">
        <v>138</v>
      </c>
      <c r="E250" s="14" t="s">
        <v>91</v>
      </c>
      <c r="F250" s="14" t="s">
        <v>32</v>
      </c>
      <c r="G250" s="17">
        <v>0</v>
      </c>
      <c r="H250" s="17">
        <v>0</v>
      </c>
      <c r="I250" s="17">
        <f t="shared" si="3"/>
        <v>0</v>
      </c>
    </row>
    <row r="251" spans="1:9" s="21" customFormat="1" x14ac:dyDescent="0.2">
      <c r="A251" s="14" t="s">
        <v>670</v>
      </c>
      <c r="B251" s="14" t="s">
        <v>1068</v>
      </c>
      <c r="C251" s="14" t="s">
        <v>671</v>
      </c>
      <c r="D251" s="14" t="s">
        <v>138</v>
      </c>
      <c r="E251" s="14" t="s">
        <v>39</v>
      </c>
      <c r="F251" s="14" t="s">
        <v>37</v>
      </c>
      <c r="G251" s="17">
        <v>0</v>
      </c>
      <c r="H251" s="17">
        <v>0</v>
      </c>
      <c r="I251" s="17">
        <f t="shared" si="3"/>
        <v>0</v>
      </c>
    </row>
    <row r="252" spans="1:9" s="21" customFormat="1" x14ac:dyDescent="0.2">
      <c r="A252" s="14" t="s">
        <v>672</v>
      </c>
      <c r="B252" s="14" t="s">
        <v>1068</v>
      </c>
      <c r="C252" s="14" t="s">
        <v>673</v>
      </c>
      <c r="D252" s="14" t="s">
        <v>138</v>
      </c>
      <c r="E252" s="14" t="s">
        <v>34</v>
      </c>
      <c r="F252" s="14" t="s">
        <v>32</v>
      </c>
      <c r="G252" s="17">
        <v>0</v>
      </c>
      <c r="H252" s="17">
        <v>0</v>
      </c>
      <c r="I252" s="17">
        <f t="shared" si="3"/>
        <v>0</v>
      </c>
    </row>
    <row r="253" spans="1:9" s="21" customFormat="1" x14ac:dyDescent="0.2">
      <c r="A253" s="14" t="s">
        <v>674</v>
      </c>
      <c r="B253" s="14" t="s">
        <v>1068</v>
      </c>
      <c r="C253" s="14" t="s">
        <v>42</v>
      </c>
      <c r="D253" s="14" t="s">
        <v>138</v>
      </c>
      <c r="E253" s="14" t="s">
        <v>34</v>
      </c>
      <c r="F253" s="14" t="s">
        <v>32</v>
      </c>
      <c r="G253" s="17">
        <v>0</v>
      </c>
      <c r="H253" s="17">
        <v>0</v>
      </c>
      <c r="I253" s="17">
        <f t="shared" si="3"/>
        <v>0</v>
      </c>
    </row>
    <row r="254" spans="1:9" s="21" customFormat="1" x14ac:dyDescent="0.2">
      <c r="A254" s="14" t="s">
        <v>675</v>
      </c>
      <c r="B254" s="14" t="s">
        <v>1068</v>
      </c>
      <c r="C254" s="14" t="s">
        <v>33</v>
      </c>
      <c r="D254" s="14" t="s">
        <v>138</v>
      </c>
      <c r="E254" s="14" t="s">
        <v>34</v>
      </c>
      <c r="F254" s="14" t="s">
        <v>32</v>
      </c>
      <c r="G254" s="17">
        <v>0</v>
      </c>
      <c r="H254" s="17">
        <v>0</v>
      </c>
      <c r="I254" s="17">
        <f t="shared" si="3"/>
        <v>0</v>
      </c>
    </row>
    <row r="255" spans="1:9" s="21" customFormat="1" x14ac:dyDescent="0.2">
      <c r="A255" s="14" t="s">
        <v>676</v>
      </c>
      <c r="B255" s="14" t="s">
        <v>1068</v>
      </c>
      <c r="C255" s="14" t="s">
        <v>677</v>
      </c>
      <c r="D255" s="14" t="s">
        <v>138</v>
      </c>
      <c r="E255" s="14" t="s">
        <v>91</v>
      </c>
      <c r="F255" s="14" t="s">
        <v>32</v>
      </c>
      <c r="G255" s="17">
        <v>0</v>
      </c>
      <c r="H255" s="17">
        <v>0</v>
      </c>
      <c r="I255" s="17">
        <f t="shared" si="3"/>
        <v>0</v>
      </c>
    </row>
    <row r="256" spans="1:9" s="21" customFormat="1" x14ac:dyDescent="0.2">
      <c r="A256" s="14" t="s">
        <v>678</v>
      </c>
      <c r="B256" s="14" t="s">
        <v>1068</v>
      </c>
      <c r="C256" s="14" t="s">
        <v>139</v>
      </c>
      <c r="D256" s="14" t="s">
        <v>138</v>
      </c>
      <c r="E256" s="14" t="s">
        <v>91</v>
      </c>
      <c r="F256" s="14" t="s">
        <v>48</v>
      </c>
      <c r="G256" s="17">
        <v>0</v>
      </c>
      <c r="H256" s="17">
        <v>0</v>
      </c>
      <c r="I256" s="17">
        <f t="shared" si="3"/>
        <v>0</v>
      </c>
    </row>
    <row r="257" spans="1:9" s="21" customFormat="1" x14ac:dyDescent="0.2">
      <c r="A257" s="14" t="s">
        <v>679</v>
      </c>
      <c r="B257" s="14" t="s">
        <v>1068</v>
      </c>
      <c r="C257" s="14" t="s">
        <v>140</v>
      </c>
      <c r="D257" s="14" t="s">
        <v>138</v>
      </c>
      <c r="E257" s="14" t="s">
        <v>91</v>
      </c>
      <c r="F257" s="14" t="s">
        <v>48</v>
      </c>
      <c r="G257" s="17">
        <v>-38.513080000000002</v>
      </c>
      <c r="H257" s="17">
        <v>-36.998669999999997</v>
      </c>
      <c r="I257" s="17">
        <f t="shared" si="3"/>
        <v>-1.5144100000000051</v>
      </c>
    </row>
    <row r="258" spans="1:9" s="21" customFormat="1" x14ac:dyDescent="0.2">
      <c r="A258" s="14" t="s">
        <v>680</v>
      </c>
      <c r="B258" s="14" t="s">
        <v>1068</v>
      </c>
      <c r="C258" s="14" t="s">
        <v>681</v>
      </c>
      <c r="D258" s="14" t="s">
        <v>138</v>
      </c>
      <c r="E258" s="14" t="s">
        <v>91</v>
      </c>
      <c r="F258" s="14" t="s">
        <v>32</v>
      </c>
      <c r="G258" s="17">
        <v>0</v>
      </c>
      <c r="H258" s="17">
        <v>0</v>
      </c>
      <c r="I258" s="17">
        <f t="shared" si="3"/>
        <v>0</v>
      </c>
    </row>
    <row r="259" spans="1:9" s="21" customFormat="1" x14ac:dyDescent="0.2">
      <c r="A259" s="14" t="s">
        <v>682</v>
      </c>
      <c r="B259" s="14" t="s">
        <v>1068</v>
      </c>
      <c r="C259" s="14" t="s">
        <v>683</v>
      </c>
      <c r="D259" s="14" t="s">
        <v>138</v>
      </c>
      <c r="E259" s="14" t="s">
        <v>91</v>
      </c>
      <c r="F259" s="14" t="s">
        <v>32</v>
      </c>
      <c r="G259" s="17">
        <v>0</v>
      </c>
      <c r="H259" s="17">
        <v>0</v>
      </c>
      <c r="I259" s="17">
        <f t="shared" si="3"/>
        <v>0</v>
      </c>
    </row>
    <row r="260" spans="1:9" s="21" customFormat="1" x14ac:dyDescent="0.2">
      <c r="A260" s="14" t="s">
        <v>684</v>
      </c>
      <c r="B260" s="14" t="s">
        <v>1068</v>
      </c>
      <c r="C260" s="14" t="s">
        <v>685</v>
      </c>
      <c r="D260" s="14" t="s">
        <v>138</v>
      </c>
      <c r="E260" s="14" t="s">
        <v>91</v>
      </c>
      <c r="F260" s="14" t="s">
        <v>48</v>
      </c>
      <c r="G260" s="17">
        <v>0</v>
      </c>
      <c r="H260" s="17">
        <v>0</v>
      </c>
      <c r="I260" s="17">
        <f t="shared" si="3"/>
        <v>0</v>
      </c>
    </row>
    <row r="261" spans="1:9" s="21" customFormat="1" x14ac:dyDescent="0.2">
      <c r="A261" s="14" t="s">
        <v>686</v>
      </c>
      <c r="B261" s="14" t="s">
        <v>1068</v>
      </c>
      <c r="C261" s="14" t="s">
        <v>687</v>
      </c>
      <c r="D261" s="14" t="s">
        <v>138</v>
      </c>
      <c r="E261" s="14" t="s">
        <v>91</v>
      </c>
      <c r="F261" s="14" t="s">
        <v>32</v>
      </c>
      <c r="G261" s="17">
        <v>0</v>
      </c>
      <c r="H261" s="17">
        <v>0</v>
      </c>
      <c r="I261" s="17">
        <f t="shared" si="3"/>
        <v>0</v>
      </c>
    </row>
    <row r="262" spans="1:9" s="21" customFormat="1" x14ac:dyDescent="0.2">
      <c r="A262" s="14" t="s">
        <v>688</v>
      </c>
      <c r="B262" s="14" t="s">
        <v>1068</v>
      </c>
      <c r="C262" s="14" t="s">
        <v>689</v>
      </c>
      <c r="D262" s="14" t="s">
        <v>138</v>
      </c>
      <c r="E262" s="14" t="s">
        <v>91</v>
      </c>
      <c r="F262" s="14" t="s">
        <v>32</v>
      </c>
      <c r="G262" s="17">
        <v>2.7206999999999932</v>
      </c>
      <c r="H262" s="17">
        <v>17.441970000000001</v>
      </c>
      <c r="I262" s="17">
        <f t="shared" ref="I262:I325" si="4">G262-H262</f>
        <v>-14.721270000000008</v>
      </c>
    </row>
    <row r="263" spans="1:9" s="21" customFormat="1" x14ac:dyDescent="0.2">
      <c r="A263" s="14" t="s">
        <v>690</v>
      </c>
      <c r="B263" s="14" t="s">
        <v>1068</v>
      </c>
      <c r="C263" s="14" t="s">
        <v>691</v>
      </c>
      <c r="D263" s="14" t="s">
        <v>138</v>
      </c>
      <c r="E263" s="14" t="s">
        <v>91</v>
      </c>
      <c r="F263" s="14" t="s">
        <v>48</v>
      </c>
      <c r="G263" s="17">
        <v>-36.198860000000003</v>
      </c>
      <c r="H263" s="17">
        <v>0.13</v>
      </c>
      <c r="I263" s="17">
        <f t="shared" si="4"/>
        <v>-36.328860000000006</v>
      </c>
    </row>
    <row r="264" spans="1:9" s="21" customFormat="1" x14ac:dyDescent="0.2">
      <c r="A264" s="14" t="s">
        <v>692</v>
      </c>
      <c r="B264" s="14" t="s">
        <v>1068</v>
      </c>
      <c r="C264" s="14" t="s">
        <v>693</v>
      </c>
      <c r="D264" s="14" t="s">
        <v>138</v>
      </c>
      <c r="E264" s="14" t="s">
        <v>91</v>
      </c>
      <c r="F264" s="14" t="s">
        <v>32</v>
      </c>
      <c r="G264" s="17">
        <v>0</v>
      </c>
      <c r="H264" s="17">
        <v>0</v>
      </c>
      <c r="I264" s="17">
        <f t="shared" si="4"/>
        <v>0</v>
      </c>
    </row>
    <row r="265" spans="1:9" s="21" customFormat="1" x14ac:dyDescent="0.2">
      <c r="A265" s="14" t="s">
        <v>694</v>
      </c>
      <c r="B265" s="14" t="s">
        <v>1068</v>
      </c>
      <c r="C265" s="14" t="s">
        <v>695</v>
      </c>
      <c r="D265" s="14" t="s">
        <v>138</v>
      </c>
      <c r="E265" s="14" t="s">
        <v>91</v>
      </c>
      <c r="F265" s="14" t="s">
        <v>37</v>
      </c>
      <c r="G265" s="17">
        <v>0</v>
      </c>
      <c r="H265" s="17">
        <v>0</v>
      </c>
      <c r="I265" s="17">
        <f t="shared" si="4"/>
        <v>0</v>
      </c>
    </row>
    <row r="266" spans="1:9" s="21" customFormat="1" x14ac:dyDescent="0.2">
      <c r="A266" s="14" t="s">
        <v>696</v>
      </c>
      <c r="B266" s="14" t="s">
        <v>1068</v>
      </c>
      <c r="C266" s="14" t="s">
        <v>697</v>
      </c>
      <c r="D266" s="14" t="s">
        <v>138</v>
      </c>
      <c r="E266" s="14" t="s">
        <v>91</v>
      </c>
      <c r="F266" s="14" t="s">
        <v>37</v>
      </c>
      <c r="G266" s="17">
        <v>0</v>
      </c>
      <c r="H266" s="17">
        <v>0</v>
      </c>
      <c r="I266" s="17">
        <f t="shared" si="4"/>
        <v>0</v>
      </c>
    </row>
    <row r="267" spans="1:9" s="21" customFormat="1" x14ac:dyDescent="0.2">
      <c r="A267" s="14" t="s">
        <v>698</v>
      </c>
      <c r="B267" s="14" t="s">
        <v>1068</v>
      </c>
      <c r="C267" s="14" t="s">
        <v>141</v>
      </c>
      <c r="D267" s="14" t="s">
        <v>138</v>
      </c>
      <c r="E267" s="14" t="s">
        <v>34</v>
      </c>
      <c r="F267" s="14" t="s">
        <v>32</v>
      </c>
      <c r="G267" s="17">
        <v>52.701050000000002</v>
      </c>
      <c r="H267" s="17">
        <v>76.293639999999996</v>
      </c>
      <c r="I267" s="17">
        <f t="shared" si="4"/>
        <v>-23.592589999999994</v>
      </c>
    </row>
    <row r="268" spans="1:9" s="21" customFormat="1" x14ac:dyDescent="0.2">
      <c r="A268" s="14" t="s">
        <v>699</v>
      </c>
      <c r="B268" s="14" t="s">
        <v>1068</v>
      </c>
      <c r="C268" s="14" t="s">
        <v>700</v>
      </c>
      <c r="D268" s="14" t="s">
        <v>138</v>
      </c>
      <c r="E268" s="14" t="s">
        <v>91</v>
      </c>
      <c r="F268" s="14" t="s">
        <v>48</v>
      </c>
      <c r="G268" s="17">
        <v>0</v>
      </c>
      <c r="H268" s="17">
        <v>0</v>
      </c>
      <c r="I268" s="17">
        <f t="shared" si="4"/>
        <v>0</v>
      </c>
    </row>
    <row r="269" spans="1:9" s="21" customFormat="1" x14ac:dyDescent="0.2">
      <c r="A269" s="14" t="s">
        <v>701</v>
      </c>
      <c r="B269" s="14" t="s">
        <v>1068</v>
      </c>
      <c r="C269" s="14" t="s">
        <v>142</v>
      </c>
      <c r="D269" s="14" t="s">
        <v>138</v>
      </c>
      <c r="E269" s="14" t="s">
        <v>91</v>
      </c>
      <c r="F269" s="14" t="s">
        <v>48</v>
      </c>
      <c r="G269" s="17">
        <v>19.707999999999998</v>
      </c>
      <c r="H269" s="17">
        <v>0</v>
      </c>
      <c r="I269" s="17">
        <f t="shared" si="4"/>
        <v>19.707999999999998</v>
      </c>
    </row>
    <row r="270" spans="1:9" s="21" customFormat="1" x14ac:dyDescent="0.2">
      <c r="A270" s="14" t="s">
        <v>702</v>
      </c>
      <c r="B270" s="14" t="s">
        <v>1068</v>
      </c>
      <c r="C270" s="14" t="s">
        <v>703</v>
      </c>
      <c r="D270" s="14" t="s">
        <v>138</v>
      </c>
      <c r="E270" s="14" t="s">
        <v>39</v>
      </c>
      <c r="F270" s="14" t="s">
        <v>48</v>
      </c>
      <c r="G270" s="17">
        <v>0</v>
      </c>
      <c r="H270" s="17">
        <v>0</v>
      </c>
      <c r="I270" s="17">
        <f t="shared" si="4"/>
        <v>0</v>
      </c>
    </row>
    <row r="271" spans="1:9" s="21" customFormat="1" x14ac:dyDescent="0.2">
      <c r="A271" s="14" t="s">
        <v>704</v>
      </c>
      <c r="B271" s="14" t="s">
        <v>1068</v>
      </c>
      <c r="C271" s="14" t="s">
        <v>705</v>
      </c>
      <c r="D271" s="14" t="s">
        <v>138</v>
      </c>
      <c r="E271" s="14" t="s">
        <v>34</v>
      </c>
      <c r="F271" s="14" t="s">
        <v>48</v>
      </c>
      <c r="G271" s="17">
        <v>0</v>
      </c>
      <c r="H271" s="17">
        <v>0</v>
      </c>
      <c r="I271" s="17">
        <f t="shared" si="4"/>
        <v>0</v>
      </c>
    </row>
    <row r="272" spans="1:9" s="21" customFormat="1" x14ac:dyDescent="0.2">
      <c r="A272" s="14" t="s">
        <v>706</v>
      </c>
      <c r="B272" s="14" t="s">
        <v>1068</v>
      </c>
      <c r="C272" s="14" t="s">
        <v>143</v>
      </c>
      <c r="D272" s="14" t="s">
        <v>138</v>
      </c>
      <c r="E272" s="14" t="s">
        <v>91</v>
      </c>
      <c r="F272" s="14" t="s">
        <v>32</v>
      </c>
      <c r="G272" s="17">
        <v>-4.223679999999999</v>
      </c>
      <c r="H272" s="17">
        <v>-4.2236799999999999</v>
      </c>
      <c r="I272" s="17">
        <f t="shared" si="4"/>
        <v>0</v>
      </c>
    </row>
    <row r="273" spans="1:9" s="21" customFormat="1" x14ac:dyDescent="0.2">
      <c r="A273" s="14" t="s">
        <v>707</v>
      </c>
      <c r="B273" s="14" t="s">
        <v>1068</v>
      </c>
      <c r="C273" s="14" t="s">
        <v>708</v>
      </c>
      <c r="D273" s="14" t="s">
        <v>138</v>
      </c>
      <c r="E273" s="14" t="s">
        <v>34</v>
      </c>
      <c r="F273" s="14" t="s">
        <v>32</v>
      </c>
      <c r="G273" s="17">
        <v>0</v>
      </c>
      <c r="H273" s="17">
        <v>0</v>
      </c>
      <c r="I273" s="17">
        <f t="shared" si="4"/>
        <v>0</v>
      </c>
    </row>
    <row r="274" spans="1:9" s="21" customFormat="1" x14ac:dyDescent="0.2">
      <c r="A274" s="14" t="s">
        <v>709</v>
      </c>
      <c r="B274" s="14" t="s">
        <v>1068</v>
      </c>
      <c r="C274" s="14" t="s">
        <v>144</v>
      </c>
      <c r="D274" s="14" t="s">
        <v>138</v>
      </c>
      <c r="E274" s="14" t="s">
        <v>34</v>
      </c>
      <c r="F274" s="14" t="s">
        <v>37</v>
      </c>
      <c r="G274" s="17">
        <v>116.34588000000001</v>
      </c>
      <c r="H274" s="17">
        <v>87.192160000000001</v>
      </c>
      <c r="I274" s="17">
        <f t="shared" si="4"/>
        <v>29.153720000000007</v>
      </c>
    </row>
    <row r="275" spans="1:9" s="21" customFormat="1" x14ac:dyDescent="0.2">
      <c r="A275" s="14" t="s">
        <v>710</v>
      </c>
      <c r="B275" s="14" t="s">
        <v>1068</v>
      </c>
      <c r="C275" s="14" t="s">
        <v>145</v>
      </c>
      <c r="D275" s="14" t="s">
        <v>138</v>
      </c>
      <c r="E275" s="14" t="s">
        <v>91</v>
      </c>
      <c r="F275" s="14" t="s">
        <v>37</v>
      </c>
      <c r="G275" s="17">
        <v>840.94354000000033</v>
      </c>
      <c r="H275" s="17">
        <v>817.42653000000007</v>
      </c>
      <c r="I275" s="17">
        <f t="shared" si="4"/>
        <v>23.517010000000255</v>
      </c>
    </row>
    <row r="276" spans="1:9" s="21" customFormat="1" x14ac:dyDescent="0.2">
      <c r="A276" s="14" t="s">
        <v>711</v>
      </c>
      <c r="B276" s="14" t="s">
        <v>1068</v>
      </c>
      <c r="C276" s="14" t="s">
        <v>29</v>
      </c>
      <c r="D276" s="14" t="s">
        <v>138</v>
      </c>
      <c r="E276" s="14" t="s">
        <v>91</v>
      </c>
      <c r="F276" s="14" t="s">
        <v>32</v>
      </c>
      <c r="G276" s="17">
        <v>156.20794000000001</v>
      </c>
      <c r="H276" s="17">
        <v>164.25614999999999</v>
      </c>
      <c r="I276" s="17">
        <f t="shared" si="4"/>
        <v>-8.0482099999999832</v>
      </c>
    </row>
    <row r="277" spans="1:9" s="21" customFormat="1" x14ac:dyDescent="0.2">
      <c r="A277" s="14" t="s">
        <v>712</v>
      </c>
      <c r="B277" s="14" t="s">
        <v>1068</v>
      </c>
      <c r="C277" s="14" t="s">
        <v>713</v>
      </c>
      <c r="D277" s="14" t="s">
        <v>138</v>
      </c>
      <c r="E277" s="14" t="s">
        <v>34</v>
      </c>
      <c r="F277" s="14" t="s">
        <v>32</v>
      </c>
      <c r="G277" s="17">
        <v>1.0472799999999989</v>
      </c>
      <c r="H277" s="17">
        <v>1.04728</v>
      </c>
      <c r="I277" s="17">
        <f t="shared" si="4"/>
        <v>0</v>
      </c>
    </row>
    <row r="278" spans="1:9" s="21" customFormat="1" x14ac:dyDescent="0.2">
      <c r="A278" s="14" t="s">
        <v>714</v>
      </c>
      <c r="B278" s="14" t="s">
        <v>1068</v>
      </c>
      <c r="C278" s="14" t="s">
        <v>715</v>
      </c>
      <c r="D278" s="14" t="s">
        <v>138</v>
      </c>
      <c r="E278" s="14" t="s">
        <v>91</v>
      </c>
      <c r="F278" s="14" t="s">
        <v>37</v>
      </c>
      <c r="G278" s="17">
        <v>19.208550000000148</v>
      </c>
      <c r="H278" s="17">
        <v>0</v>
      </c>
      <c r="I278" s="17">
        <f t="shared" si="4"/>
        <v>19.208550000000148</v>
      </c>
    </row>
    <row r="279" spans="1:9" s="21" customFormat="1" x14ac:dyDescent="0.2">
      <c r="A279" s="14" t="s">
        <v>716</v>
      </c>
      <c r="B279" s="14" t="s">
        <v>1068</v>
      </c>
      <c r="C279" s="14" t="s">
        <v>717</v>
      </c>
      <c r="D279" s="14" t="s">
        <v>138</v>
      </c>
      <c r="E279" s="14" t="s">
        <v>91</v>
      </c>
      <c r="F279" s="14" t="s">
        <v>37</v>
      </c>
      <c r="G279" s="17">
        <v>2.8299800000000395</v>
      </c>
      <c r="H279" s="17">
        <v>1.6258299999999999</v>
      </c>
      <c r="I279" s="17">
        <f t="shared" si="4"/>
        <v>1.2041500000000396</v>
      </c>
    </row>
    <row r="280" spans="1:9" s="21" customFormat="1" x14ac:dyDescent="0.2">
      <c r="A280" s="14" t="s">
        <v>718</v>
      </c>
      <c r="B280" s="14" t="s">
        <v>1068</v>
      </c>
      <c r="C280" s="14" t="s">
        <v>146</v>
      </c>
      <c r="D280" s="14" t="s">
        <v>138</v>
      </c>
      <c r="E280" s="14" t="s">
        <v>91</v>
      </c>
      <c r="F280" s="14" t="s">
        <v>48</v>
      </c>
      <c r="G280" s="17">
        <v>0</v>
      </c>
      <c r="H280" s="17">
        <v>0</v>
      </c>
      <c r="I280" s="17">
        <f t="shared" si="4"/>
        <v>0</v>
      </c>
    </row>
    <row r="281" spans="1:9" s="21" customFormat="1" x14ac:dyDescent="0.2">
      <c r="A281" s="14" t="s">
        <v>719</v>
      </c>
      <c r="B281" s="14" t="s">
        <v>1068</v>
      </c>
      <c r="C281" s="14" t="s">
        <v>147</v>
      </c>
      <c r="D281" s="14" t="s">
        <v>138</v>
      </c>
      <c r="E281" s="14" t="s">
        <v>91</v>
      </c>
      <c r="F281" s="14" t="s">
        <v>48</v>
      </c>
      <c r="G281" s="17">
        <v>0</v>
      </c>
      <c r="H281" s="17">
        <v>0</v>
      </c>
      <c r="I281" s="17">
        <f t="shared" si="4"/>
        <v>0</v>
      </c>
    </row>
    <row r="282" spans="1:9" s="21" customFormat="1" x14ac:dyDescent="0.2">
      <c r="A282" s="14" t="s">
        <v>720</v>
      </c>
      <c r="B282" s="14" t="s">
        <v>1068</v>
      </c>
      <c r="C282" s="14" t="s">
        <v>148</v>
      </c>
      <c r="D282" s="14" t="s">
        <v>138</v>
      </c>
      <c r="E282" s="14" t="s">
        <v>91</v>
      </c>
      <c r="F282" s="14" t="s">
        <v>48</v>
      </c>
      <c r="G282" s="17">
        <v>0</v>
      </c>
      <c r="H282" s="17">
        <v>0</v>
      </c>
      <c r="I282" s="17">
        <f t="shared" si="4"/>
        <v>0</v>
      </c>
    </row>
    <row r="283" spans="1:9" s="21" customFormat="1" x14ac:dyDescent="0.2">
      <c r="A283" s="14" t="s">
        <v>721</v>
      </c>
      <c r="B283" s="14" t="s">
        <v>1068</v>
      </c>
      <c r="C283" s="14" t="s">
        <v>722</v>
      </c>
      <c r="D283" s="14" t="s">
        <v>138</v>
      </c>
      <c r="E283" s="14" t="s">
        <v>34</v>
      </c>
      <c r="F283" s="14" t="s">
        <v>32</v>
      </c>
      <c r="G283" s="17">
        <v>0</v>
      </c>
      <c r="H283" s="17">
        <v>0</v>
      </c>
      <c r="I283" s="17">
        <f t="shared" si="4"/>
        <v>0</v>
      </c>
    </row>
    <row r="284" spans="1:9" s="21" customFormat="1" x14ac:dyDescent="0.2">
      <c r="A284" s="14" t="s">
        <v>723</v>
      </c>
      <c r="B284" s="14" t="s">
        <v>1068</v>
      </c>
      <c r="C284" s="14" t="s">
        <v>724</v>
      </c>
      <c r="D284" s="14" t="s">
        <v>138</v>
      </c>
      <c r="E284" s="14" t="s">
        <v>34</v>
      </c>
      <c r="F284" s="14" t="s">
        <v>32</v>
      </c>
      <c r="G284" s="17">
        <v>561.46205000000009</v>
      </c>
      <c r="H284" s="17">
        <v>544.95114999999998</v>
      </c>
      <c r="I284" s="17">
        <f t="shared" si="4"/>
        <v>16.510900000000106</v>
      </c>
    </row>
    <row r="285" spans="1:9" s="21" customFormat="1" x14ac:dyDescent="0.2">
      <c r="A285" s="14" t="s">
        <v>720</v>
      </c>
      <c r="B285" s="14" t="s">
        <v>1068</v>
      </c>
      <c r="C285" s="14" t="s">
        <v>149</v>
      </c>
      <c r="D285" s="14" t="s">
        <v>138</v>
      </c>
      <c r="E285" s="14" t="s">
        <v>91</v>
      </c>
      <c r="F285" s="14" t="s">
        <v>48</v>
      </c>
      <c r="G285" s="17"/>
      <c r="H285" s="17">
        <v>0</v>
      </c>
      <c r="I285" s="17">
        <f t="shared" si="4"/>
        <v>0</v>
      </c>
    </row>
    <row r="286" spans="1:9" s="21" customFormat="1" x14ac:dyDescent="0.2">
      <c r="A286" s="14" t="s">
        <v>725</v>
      </c>
      <c r="B286" s="14" t="s">
        <v>1068</v>
      </c>
      <c r="C286" s="14" t="s">
        <v>726</v>
      </c>
      <c r="D286" s="14" t="s">
        <v>151</v>
      </c>
      <c r="E286" s="14" t="s">
        <v>31</v>
      </c>
      <c r="F286" s="14" t="s">
        <v>152</v>
      </c>
      <c r="G286" s="17">
        <v>0</v>
      </c>
      <c r="H286" s="17">
        <v>0</v>
      </c>
      <c r="I286" s="17">
        <f t="shared" si="4"/>
        <v>0</v>
      </c>
    </row>
    <row r="287" spans="1:9" s="21" customFormat="1" x14ac:dyDescent="0.2">
      <c r="A287" s="14" t="s">
        <v>727</v>
      </c>
      <c r="B287" s="14" t="s">
        <v>1068</v>
      </c>
      <c r="C287" s="14" t="s">
        <v>728</v>
      </c>
      <c r="D287" s="14" t="s">
        <v>151</v>
      </c>
      <c r="E287" s="14" t="s">
        <v>31</v>
      </c>
      <c r="F287" s="14" t="s">
        <v>629</v>
      </c>
      <c r="G287" s="17">
        <v>0</v>
      </c>
      <c r="H287" s="17">
        <v>0</v>
      </c>
      <c r="I287" s="17">
        <f t="shared" si="4"/>
        <v>0</v>
      </c>
    </row>
    <row r="288" spans="1:9" s="21" customFormat="1" x14ac:dyDescent="0.2">
      <c r="A288" s="14" t="s">
        <v>729</v>
      </c>
      <c r="B288" s="14" t="s">
        <v>1068</v>
      </c>
      <c r="C288" s="14" t="s">
        <v>150</v>
      </c>
      <c r="D288" s="14" t="s">
        <v>151</v>
      </c>
      <c r="E288" s="14" t="s">
        <v>31</v>
      </c>
      <c r="F288" s="14" t="s">
        <v>152</v>
      </c>
      <c r="G288" s="17">
        <v>82.882530000000003</v>
      </c>
      <c r="H288" s="17">
        <v>122.39964999999999</v>
      </c>
      <c r="I288" s="17">
        <f t="shared" si="4"/>
        <v>-39.517119999999991</v>
      </c>
    </row>
    <row r="289" spans="1:9" s="21" customFormat="1" x14ac:dyDescent="0.2">
      <c r="A289" s="14" t="s">
        <v>730</v>
      </c>
      <c r="B289" s="14" t="s">
        <v>1068</v>
      </c>
      <c r="C289" s="14" t="s">
        <v>731</v>
      </c>
      <c r="D289" s="14" t="s">
        <v>151</v>
      </c>
      <c r="E289" s="14" t="s">
        <v>31</v>
      </c>
      <c r="F289" s="14" t="s">
        <v>629</v>
      </c>
      <c r="G289" s="17">
        <v>0</v>
      </c>
      <c r="H289" s="17">
        <v>0</v>
      </c>
      <c r="I289" s="17">
        <f t="shared" si="4"/>
        <v>0</v>
      </c>
    </row>
    <row r="290" spans="1:9" s="21" customFormat="1" x14ac:dyDescent="0.2">
      <c r="A290" s="14" t="s">
        <v>732</v>
      </c>
      <c r="B290" s="14" t="s">
        <v>1068</v>
      </c>
      <c r="C290" s="14" t="s">
        <v>153</v>
      </c>
      <c r="D290" s="14" t="s">
        <v>151</v>
      </c>
      <c r="E290" s="14" t="s">
        <v>31</v>
      </c>
      <c r="F290" s="14" t="s">
        <v>152</v>
      </c>
      <c r="G290" s="17">
        <v>226.46856999999991</v>
      </c>
      <c r="H290" s="17">
        <v>246.21504000000002</v>
      </c>
      <c r="I290" s="17">
        <f t="shared" si="4"/>
        <v>-19.746470000000102</v>
      </c>
    </row>
    <row r="291" spans="1:9" s="21" customFormat="1" x14ac:dyDescent="0.2">
      <c r="A291" s="14" t="s">
        <v>733</v>
      </c>
      <c r="B291" s="14" t="s">
        <v>1068</v>
      </c>
      <c r="C291" s="14" t="s">
        <v>734</v>
      </c>
      <c r="D291" s="14" t="s">
        <v>151</v>
      </c>
      <c r="E291" s="14" t="s">
        <v>31</v>
      </c>
      <c r="F291" s="14" t="s">
        <v>629</v>
      </c>
      <c r="G291" s="17">
        <v>0</v>
      </c>
      <c r="H291" s="17">
        <v>0</v>
      </c>
      <c r="I291" s="17">
        <f t="shared" si="4"/>
        <v>0</v>
      </c>
    </row>
    <row r="292" spans="1:9" s="21" customFormat="1" x14ac:dyDescent="0.2">
      <c r="A292" s="14" t="s">
        <v>735</v>
      </c>
      <c r="B292" s="14" t="s">
        <v>1068</v>
      </c>
      <c r="C292" s="14" t="s">
        <v>736</v>
      </c>
      <c r="D292" s="14" t="s">
        <v>151</v>
      </c>
      <c r="E292" s="14" t="s">
        <v>31</v>
      </c>
      <c r="F292" s="14" t="s">
        <v>40</v>
      </c>
      <c r="G292" s="17">
        <v>0</v>
      </c>
      <c r="H292" s="17">
        <v>0</v>
      </c>
      <c r="I292" s="17">
        <f t="shared" si="4"/>
        <v>0</v>
      </c>
    </row>
    <row r="293" spans="1:9" s="21" customFormat="1" x14ac:dyDescent="0.2">
      <c r="A293" s="14" t="s">
        <v>737</v>
      </c>
      <c r="B293" s="14" t="s">
        <v>1068</v>
      </c>
      <c r="C293" s="14" t="s">
        <v>738</v>
      </c>
      <c r="D293" s="14" t="s">
        <v>151</v>
      </c>
      <c r="E293" s="14" t="s">
        <v>31</v>
      </c>
      <c r="F293" s="14" t="s">
        <v>37</v>
      </c>
      <c r="G293" s="17">
        <v>0</v>
      </c>
      <c r="H293" s="17">
        <v>0</v>
      </c>
      <c r="I293" s="17">
        <f t="shared" si="4"/>
        <v>0</v>
      </c>
    </row>
    <row r="294" spans="1:9" s="21" customFormat="1" x14ac:dyDescent="0.2">
      <c r="A294" s="14" t="s">
        <v>739</v>
      </c>
      <c r="B294" s="14" t="s">
        <v>1068</v>
      </c>
      <c r="C294" s="14" t="s">
        <v>740</v>
      </c>
      <c r="D294" s="14" t="s">
        <v>151</v>
      </c>
      <c r="E294" s="14" t="s">
        <v>31</v>
      </c>
      <c r="F294" s="14" t="s">
        <v>37</v>
      </c>
      <c r="G294" s="17">
        <v>0</v>
      </c>
      <c r="H294" s="17">
        <v>0</v>
      </c>
      <c r="I294" s="17">
        <f t="shared" si="4"/>
        <v>0</v>
      </c>
    </row>
    <row r="295" spans="1:9" s="21" customFormat="1" x14ac:dyDescent="0.2">
      <c r="A295" s="14" t="s">
        <v>741</v>
      </c>
      <c r="B295" s="14" t="s">
        <v>1068</v>
      </c>
      <c r="C295" s="14" t="s">
        <v>742</v>
      </c>
      <c r="D295" s="14" t="s">
        <v>151</v>
      </c>
      <c r="E295" s="14" t="s">
        <v>31</v>
      </c>
      <c r="F295" s="14" t="s">
        <v>629</v>
      </c>
      <c r="G295" s="17">
        <v>0</v>
      </c>
      <c r="H295" s="17">
        <v>0</v>
      </c>
      <c r="I295" s="17">
        <f t="shared" si="4"/>
        <v>0</v>
      </c>
    </row>
    <row r="296" spans="1:9" s="21" customFormat="1" x14ac:dyDescent="0.2">
      <c r="A296" s="14" t="s">
        <v>743</v>
      </c>
      <c r="B296" s="14" t="s">
        <v>1068</v>
      </c>
      <c r="C296" s="14" t="s">
        <v>744</v>
      </c>
      <c r="D296" s="14" t="s">
        <v>151</v>
      </c>
      <c r="E296" s="14" t="s">
        <v>31</v>
      </c>
      <c r="F296" s="14" t="s">
        <v>37</v>
      </c>
      <c r="G296" s="17">
        <v>0</v>
      </c>
      <c r="H296" s="17">
        <v>0</v>
      </c>
      <c r="I296" s="17">
        <f t="shared" si="4"/>
        <v>0</v>
      </c>
    </row>
    <row r="297" spans="1:9" s="21" customFormat="1" x14ac:dyDescent="0.2">
      <c r="A297" s="14" t="s">
        <v>745</v>
      </c>
      <c r="B297" s="14" t="s">
        <v>1068</v>
      </c>
      <c r="C297" s="14" t="s">
        <v>746</v>
      </c>
      <c r="D297" s="14" t="s">
        <v>151</v>
      </c>
      <c r="E297" s="14" t="s">
        <v>31</v>
      </c>
      <c r="F297" s="14" t="s">
        <v>629</v>
      </c>
      <c r="G297" s="17">
        <v>0</v>
      </c>
      <c r="H297" s="17">
        <v>0</v>
      </c>
      <c r="I297" s="17">
        <f t="shared" si="4"/>
        <v>0</v>
      </c>
    </row>
    <row r="298" spans="1:9" s="21" customFormat="1" x14ac:dyDescent="0.2">
      <c r="A298" s="14" t="s">
        <v>747</v>
      </c>
      <c r="B298" s="14" t="s">
        <v>1068</v>
      </c>
      <c r="C298" s="14" t="s">
        <v>748</v>
      </c>
      <c r="D298" s="14" t="s">
        <v>151</v>
      </c>
      <c r="E298" s="14" t="s">
        <v>31</v>
      </c>
      <c r="F298" s="14" t="s">
        <v>629</v>
      </c>
      <c r="G298" s="17">
        <v>0</v>
      </c>
      <c r="H298" s="17">
        <v>0</v>
      </c>
      <c r="I298" s="17">
        <f t="shared" si="4"/>
        <v>0</v>
      </c>
    </row>
    <row r="299" spans="1:9" s="21" customFormat="1" x14ac:dyDescent="0.2">
      <c r="A299" s="14" t="s">
        <v>749</v>
      </c>
      <c r="B299" s="14" t="s">
        <v>1068</v>
      </c>
      <c r="C299" s="14" t="s">
        <v>750</v>
      </c>
      <c r="D299" s="14" t="s">
        <v>151</v>
      </c>
      <c r="E299" s="14" t="s">
        <v>31</v>
      </c>
      <c r="F299" s="14" t="s">
        <v>32</v>
      </c>
      <c r="G299" s="17">
        <v>185.38938000000002</v>
      </c>
      <c r="H299" s="17">
        <v>217.9804</v>
      </c>
      <c r="I299" s="17">
        <f t="shared" si="4"/>
        <v>-32.591019999999986</v>
      </c>
    </row>
    <row r="300" spans="1:9" s="21" customFormat="1" x14ac:dyDescent="0.2">
      <c r="A300" s="14" t="s">
        <v>751</v>
      </c>
      <c r="B300" s="14" t="s">
        <v>1068</v>
      </c>
      <c r="C300" s="14" t="s">
        <v>752</v>
      </c>
      <c r="D300" s="14" t="s">
        <v>151</v>
      </c>
      <c r="E300" s="14" t="s">
        <v>31</v>
      </c>
      <c r="F300" s="14" t="s">
        <v>37</v>
      </c>
      <c r="G300" s="17">
        <v>0</v>
      </c>
      <c r="H300" s="17">
        <v>0</v>
      </c>
      <c r="I300" s="17">
        <f t="shared" si="4"/>
        <v>0</v>
      </c>
    </row>
    <row r="301" spans="1:9" s="21" customFormat="1" x14ac:dyDescent="0.2">
      <c r="A301" s="14" t="s">
        <v>753</v>
      </c>
      <c r="B301" s="14" t="s">
        <v>1068</v>
      </c>
      <c r="C301" s="14" t="s">
        <v>754</v>
      </c>
      <c r="D301" s="14" t="s">
        <v>151</v>
      </c>
      <c r="E301" s="14" t="s">
        <v>31</v>
      </c>
      <c r="F301" s="14" t="s">
        <v>40</v>
      </c>
      <c r="G301" s="17">
        <v>0</v>
      </c>
      <c r="H301" s="17">
        <v>0</v>
      </c>
      <c r="I301" s="17">
        <f t="shared" si="4"/>
        <v>0</v>
      </c>
    </row>
    <row r="302" spans="1:9" s="21" customFormat="1" x14ac:dyDescent="0.2">
      <c r="A302" s="14" t="s">
        <v>755</v>
      </c>
      <c r="B302" s="14" t="s">
        <v>1068</v>
      </c>
      <c r="C302" s="14" t="s">
        <v>154</v>
      </c>
      <c r="D302" s="14" t="s">
        <v>151</v>
      </c>
      <c r="E302" s="14" t="s">
        <v>31</v>
      </c>
      <c r="F302" s="14" t="s">
        <v>37</v>
      </c>
      <c r="G302" s="17">
        <v>0</v>
      </c>
      <c r="H302" s="17">
        <v>0</v>
      </c>
      <c r="I302" s="17">
        <f t="shared" si="4"/>
        <v>0</v>
      </c>
    </row>
    <row r="303" spans="1:9" s="21" customFormat="1" x14ac:dyDescent="0.2">
      <c r="A303" s="14" t="s">
        <v>756</v>
      </c>
      <c r="B303" s="14" t="s">
        <v>1068</v>
      </c>
      <c r="C303" s="14" t="s">
        <v>155</v>
      </c>
      <c r="D303" s="14" t="s">
        <v>151</v>
      </c>
      <c r="E303" s="14" t="s">
        <v>31</v>
      </c>
      <c r="F303" s="14" t="s">
        <v>37</v>
      </c>
      <c r="G303" s="17">
        <v>0</v>
      </c>
      <c r="H303" s="17">
        <v>0</v>
      </c>
      <c r="I303" s="17">
        <f t="shared" si="4"/>
        <v>0</v>
      </c>
    </row>
    <row r="304" spans="1:9" s="21" customFormat="1" x14ac:dyDescent="0.2">
      <c r="A304" s="14" t="s">
        <v>757</v>
      </c>
      <c r="B304" s="14" t="s">
        <v>1068</v>
      </c>
      <c r="C304" s="14" t="s">
        <v>156</v>
      </c>
      <c r="D304" s="14" t="s">
        <v>151</v>
      </c>
      <c r="E304" s="14" t="s">
        <v>31</v>
      </c>
      <c r="F304" s="14" t="s">
        <v>152</v>
      </c>
      <c r="G304" s="17">
        <v>0</v>
      </c>
      <c r="H304" s="17">
        <v>0</v>
      </c>
      <c r="I304" s="17">
        <f t="shared" si="4"/>
        <v>0</v>
      </c>
    </row>
    <row r="305" spans="1:9" s="21" customFormat="1" x14ac:dyDescent="0.2">
      <c r="A305" s="14" t="s">
        <v>758</v>
      </c>
      <c r="B305" s="14" t="s">
        <v>1068</v>
      </c>
      <c r="C305" s="14" t="s">
        <v>157</v>
      </c>
      <c r="D305" s="14" t="s">
        <v>151</v>
      </c>
      <c r="E305" s="14" t="s">
        <v>31</v>
      </c>
      <c r="F305" s="14" t="s">
        <v>37</v>
      </c>
      <c r="G305" s="17"/>
      <c r="H305" s="17">
        <v>0</v>
      </c>
      <c r="I305" s="17">
        <f t="shared" si="4"/>
        <v>0</v>
      </c>
    </row>
    <row r="306" spans="1:9" s="21" customFormat="1" x14ac:dyDescent="0.2">
      <c r="A306" s="14" t="s">
        <v>759</v>
      </c>
      <c r="B306" s="14" t="s">
        <v>1068</v>
      </c>
      <c r="C306" s="14" t="s">
        <v>158</v>
      </c>
      <c r="D306" s="14" t="s">
        <v>159</v>
      </c>
      <c r="E306" s="14" t="s">
        <v>79</v>
      </c>
      <c r="F306" s="14" t="s">
        <v>40</v>
      </c>
      <c r="G306" s="17">
        <v>820.69714999999985</v>
      </c>
      <c r="H306" s="17">
        <v>810</v>
      </c>
      <c r="I306" s="17">
        <f t="shared" si="4"/>
        <v>10.697149999999851</v>
      </c>
    </row>
    <row r="307" spans="1:9" s="21" customFormat="1" x14ac:dyDescent="0.2">
      <c r="A307" s="14" t="s">
        <v>760</v>
      </c>
      <c r="B307" s="14" t="s">
        <v>1068</v>
      </c>
      <c r="C307" s="14" t="s">
        <v>761</v>
      </c>
      <c r="D307" s="14" t="s">
        <v>159</v>
      </c>
      <c r="E307" s="14" t="s">
        <v>79</v>
      </c>
      <c r="F307" s="14" t="s">
        <v>37</v>
      </c>
      <c r="G307" s="17">
        <v>0</v>
      </c>
      <c r="H307" s="17">
        <v>0</v>
      </c>
      <c r="I307" s="17">
        <f t="shared" si="4"/>
        <v>0</v>
      </c>
    </row>
    <row r="308" spans="1:9" s="21" customFormat="1" x14ac:dyDescent="0.2">
      <c r="A308" s="14" t="s">
        <v>762</v>
      </c>
      <c r="B308" s="14" t="s">
        <v>1068</v>
      </c>
      <c r="C308" s="14" t="s">
        <v>763</v>
      </c>
      <c r="D308" s="14" t="s">
        <v>159</v>
      </c>
      <c r="E308" s="14" t="s">
        <v>79</v>
      </c>
      <c r="F308" s="14" t="s">
        <v>40</v>
      </c>
      <c r="G308" s="17">
        <v>0</v>
      </c>
      <c r="H308" s="17">
        <v>0</v>
      </c>
      <c r="I308" s="17">
        <f t="shared" si="4"/>
        <v>0</v>
      </c>
    </row>
    <row r="309" spans="1:9" s="21" customFormat="1" x14ac:dyDescent="0.2">
      <c r="A309" s="14" t="s">
        <v>764</v>
      </c>
      <c r="B309" s="14" t="s">
        <v>1068</v>
      </c>
      <c r="C309" s="14" t="s">
        <v>160</v>
      </c>
      <c r="D309" s="14" t="s">
        <v>159</v>
      </c>
      <c r="E309" s="14" t="s">
        <v>79</v>
      </c>
      <c r="F309" s="14" t="s">
        <v>40</v>
      </c>
      <c r="G309" s="17">
        <v>0</v>
      </c>
      <c r="H309" s="17">
        <v>0</v>
      </c>
      <c r="I309" s="17">
        <f t="shared" si="4"/>
        <v>0</v>
      </c>
    </row>
    <row r="310" spans="1:9" s="21" customFormat="1" x14ac:dyDescent="0.2">
      <c r="A310" s="14" t="s">
        <v>765</v>
      </c>
      <c r="B310" s="14" t="s">
        <v>1068</v>
      </c>
      <c r="C310" s="14" t="s">
        <v>161</v>
      </c>
      <c r="D310" s="14" t="s">
        <v>159</v>
      </c>
      <c r="E310" s="14" t="s">
        <v>79</v>
      </c>
      <c r="F310" s="14" t="s">
        <v>40</v>
      </c>
      <c r="G310" s="17">
        <v>0</v>
      </c>
      <c r="H310" s="17">
        <v>0</v>
      </c>
      <c r="I310" s="17">
        <f t="shared" si="4"/>
        <v>0</v>
      </c>
    </row>
    <row r="311" spans="1:9" s="21" customFormat="1" x14ac:dyDescent="0.2">
      <c r="A311" s="14" t="s">
        <v>766</v>
      </c>
      <c r="B311" s="14" t="s">
        <v>1068</v>
      </c>
      <c r="C311" s="14" t="s">
        <v>767</v>
      </c>
      <c r="D311" s="14" t="s">
        <v>159</v>
      </c>
      <c r="E311" s="14" t="s">
        <v>79</v>
      </c>
      <c r="F311" s="14" t="s">
        <v>32</v>
      </c>
      <c r="G311" s="17">
        <v>0</v>
      </c>
      <c r="H311" s="17">
        <v>0</v>
      </c>
      <c r="I311" s="17">
        <f t="shared" si="4"/>
        <v>0</v>
      </c>
    </row>
    <row r="312" spans="1:9" s="21" customFormat="1" x14ac:dyDescent="0.2">
      <c r="A312" s="14" t="s">
        <v>768</v>
      </c>
      <c r="B312" s="14" t="s">
        <v>1068</v>
      </c>
      <c r="C312" s="14" t="s">
        <v>769</v>
      </c>
      <c r="D312" s="14" t="s">
        <v>159</v>
      </c>
      <c r="E312" s="14" t="s">
        <v>79</v>
      </c>
      <c r="F312" s="14" t="s">
        <v>40</v>
      </c>
      <c r="G312" s="17">
        <v>0</v>
      </c>
      <c r="H312" s="17">
        <v>0</v>
      </c>
      <c r="I312" s="17">
        <f t="shared" si="4"/>
        <v>0</v>
      </c>
    </row>
    <row r="313" spans="1:9" s="21" customFormat="1" x14ac:dyDescent="0.2">
      <c r="A313" s="14" t="s">
        <v>770</v>
      </c>
      <c r="B313" s="14" t="s">
        <v>1068</v>
      </c>
      <c r="C313" s="14" t="s">
        <v>771</v>
      </c>
      <c r="D313" s="14" t="s">
        <v>159</v>
      </c>
      <c r="E313" s="14" t="s">
        <v>79</v>
      </c>
      <c r="F313" s="14" t="s">
        <v>40</v>
      </c>
      <c r="G313" s="17">
        <v>0</v>
      </c>
      <c r="H313" s="17">
        <v>0</v>
      </c>
      <c r="I313" s="17">
        <f t="shared" si="4"/>
        <v>0</v>
      </c>
    </row>
    <row r="314" spans="1:9" s="21" customFormat="1" x14ac:dyDescent="0.2">
      <c r="A314" s="14" t="s">
        <v>772</v>
      </c>
      <c r="B314" s="14" t="s">
        <v>1068</v>
      </c>
      <c r="C314" s="14" t="s">
        <v>773</v>
      </c>
      <c r="D314" s="14" t="s">
        <v>159</v>
      </c>
      <c r="E314" s="14" t="s">
        <v>79</v>
      </c>
      <c r="F314" s="14" t="s">
        <v>40</v>
      </c>
      <c r="G314" s="17">
        <v>237.48937000000004</v>
      </c>
      <c r="H314" s="17">
        <v>227.08020000000002</v>
      </c>
      <c r="I314" s="17">
        <f t="shared" si="4"/>
        <v>10.409170000000017</v>
      </c>
    </row>
    <row r="315" spans="1:9" s="21" customFormat="1" x14ac:dyDescent="0.2">
      <c r="A315" s="14" t="s">
        <v>774</v>
      </c>
      <c r="B315" s="14" t="s">
        <v>1068</v>
      </c>
      <c r="C315" s="14" t="s">
        <v>162</v>
      </c>
      <c r="D315" s="14" t="s">
        <v>159</v>
      </c>
      <c r="E315" s="14" t="s">
        <v>79</v>
      </c>
      <c r="F315" s="14" t="s">
        <v>152</v>
      </c>
      <c r="G315" s="17">
        <v>0</v>
      </c>
      <c r="H315" s="17">
        <v>0</v>
      </c>
      <c r="I315" s="17">
        <f t="shared" si="4"/>
        <v>0</v>
      </c>
    </row>
    <row r="316" spans="1:9" s="21" customFormat="1" x14ac:dyDescent="0.2">
      <c r="A316" s="14" t="s">
        <v>775</v>
      </c>
      <c r="B316" s="14" t="s">
        <v>1068</v>
      </c>
      <c r="C316" s="14" t="s">
        <v>163</v>
      </c>
      <c r="D316" s="14" t="s">
        <v>163</v>
      </c>
      <c r="E316" s="14" t="s">
        <v>36</v>
      </c>
      <c r="F316" s="14" t="s">
        <v>37</v>
      </c>
      <c r="G316" s="17">
        <v>401.23107000000016</v>
      </c>
      <c r="H316" s="17">
        <v>286.73871999999994</v>
      </c>
      <c r="I316" s="17">
        <f t="shared" si="4"/>
        <v>114.49235000000022</v>
      </c>
    </row>
    <row r="317" spans="1:9" s="21" customFormat="1" x14ac:dyDescent="0.2">
      <c r="A317" s="14" t="s">
        <v>776</v>
      </c>
      <c r="B317" s="14" t="s">
        <v>1069</v>
      </c>
      <c r="C317" s="14" t="s">
        <v>164</v>
      </c>
      <c r="D317" s="14" t="s">
        <v>165</v>
      </c>
      <c r="E317" s="14" t="s">
        <v>102</v>
      </c>
      <c r="F317" s="14" t="s">
        <v>32</v>
      </c>
      <c r="G317" s="17">
        <v>0</v>
      </c>
      <c r="H317" s="17">
        <v>0</v>
      </c>
      <c r="I317" s="17">
        <f t="shared" si="4"/>
        <v>0</v>
      </c>
    </row>
    <row r="318" spans="1:9" s="21" customFormat="1" x14ac:dyDescent="0.2">
      <c r="A318" s="14" t="s">
        <v>777</v>
      </c>
      <c r="B318" s="14" t="s">
        <v>1069</v>
      </c>
      <c r="C318" s="14" t="s">
        <v>166</v>
      </c>
      <c r="D318" s="14" t="s">
        <v>165</v>
      </c>
      <c r="E318" s="14" t="s">
        <v>102</v>
      </c>
      <c r="F318" s="14" t="s">
        <v>32</v>
      </c>
      <c r="G318" s="17">
        <v>0</v>
      </c>
      <c r="H318" s="17">
        <v>0</v>
      </c>
      <c r="I318" s="17">
        <f t="shared" si="4"/>
        <v>0</v>
      </c>
    </row>
    <row r="319" spans="1:9" s="21" customFormat="1" x14ac:dyDescent="0.2">
      <c r="A319" s="14" t="s">
        <v>778</v>
      </c>
      <c r="B319" s="14" t="s">
        <v>1069</v>
      </c>
      <c r="C319" s="14" t="s">
        <v>167</v>
      </c>
      <c r="D319" s="14" t="s">
        <v>165</v>
      </c>
      <c r="E319" s="14" t="s">
        <v>102</v>
      </c>
      <c r="F319" s="14" t="s">
        <v>32</v>
      </c>
      <c r="G319" s="17">
        <v>417.3588299999999</v>
      </c>
      <c r="H319" s="17">
        <v>421.49650000000003</v>
      </c>
      <c r="I319" s="17">
        <f t="shared" si="4"/>
        <v>-4.1376700000001279</v>
      </c>
    </row>
    <row r="320" spans="1:9" s="21" customFormat="1" x14ac:dyDescent="0.2">
      <c r="A320" s="14" t="s">
        <v>779</v>
      </c>
      <c r="B320" s="14" t="s">
        <v>1069</v>
      </c>
      <c r="C320" s="14" t="s">
        <v>168</v>
      </c>
      <c r="D320" s="14" t="s">
        <v>165</v>
      </c>
      <c r="E320" s="14" t="s">
        <v>102</v>
      </c>
      <c r="F320" s="14" t="s">
        <v>32</v>
      </c>
      <c r="G320" s="17"/>
      <c r="H320" s="17">
        <v>0</v>
      </c>
      <c r="I320" s="17">
        <f t="shared" si="4"/>
        <v>0</v>
      </c>
    </row>
    <row r="321" spans="1:9" s="21" customFormat="1" x14ac:dyDescent="0.2">
      <c r="A321" s="14" t="s">
        <v>780</v>
      </c>
      <c r="B321" s="14" t="s">
        <v>1069</v>
      </c>
      <c r="C321" s="14" t="s">
        <v>169</v>
      </c>
      <c r="D321" s="14" t="s">
        <v>165</v>
      </c>
      <c r="E321" s="14" t="s">
        <v>102</v>
      </c>
      <c r="F321" s="14" t="s">
        <v>32</v>
      </c>
      <c r="G321" s="17">
        <v>185.48025999999999</v>
      </c>
      <c r="H321" s="17">
        <v>173.29482999999999</v>
      </c>
      <c r="I321" s="17">
        <f t="shared" si="4"/>
        <v>12.185429999999997</v>
      </c>
    </row>
    <row r="322" spans="1:9" s="21" customFormat="1" x14ac:dyDescent="0.2">
      <c r="A322" s="14" t="s">
        <v>781</v>
      </c>
      <c r="B322" s="14" t="s">
        <v>1069</v>
      </c>
      <c r="C322" s="14" t="s">
        <v>170</v>
      </c>
      <c r="D322" s="14" t="s">
        <v>165</v>
      </c>
      <c r="E322" s="14" t="s">
        <v>102</v>
      </c>
      <c r="F322" s="14" t="s">
        <v>32</v>
      </c>
      <c r="G322" s="17">
        <v>101.37245999999998</v>
      </c>
      <c r="H322" s="17">
        <v>101.46891000000001</v>
      </c>
      <c r="I322" s="17">
        <f t="shared" si="4"/>
        <v>-9.6450000000032787E-2</v>
      </c>
    </row>
    <row r="323" spans="1:9" s="21" customFormat="1" x14ac:dyDescent="0.2">
      <c r="A323" s="14" t="s">
        <v>782</v>
      </c>
      <c r="B323" s="14" t="s">
        <v>1069</v>
      </c>
      <c r="C323" s="14" t="s">
        <v>171</v>
      </c>
      <c r="D323" s="14" t="s">
        <v>165</v>
      </c>
      <c r="E323" s="14" t="s">
        <v>102</v>
      </c>
      <c r="F323" s="14" t="s">
        <v>32</v>
      </c>
      <c r="G323" s="17">
        <v>177.75924000000006</v>
      </c>
      <c r="H323" s="17">
        <v>196.18236999999999</v>
      </c>
      <c r="I323" s="17">
        <f t="shared" si="4"/>
        <v>-18.423129999999929</v>
      </c>
    </row>
    <row r="324" spans="1:9" s="21" customFormat="1" x14ac:dyDescent="0.2">
      <c r="A324" s="14" t="s">
        <v>432</v>
      </c>
      <c r="B324" s="14" t="s">
        <v>1069</v>
      </c>
      <c r="C324" s="14" t="s">
        <v>433</v>
      </c>
      <c r="D324" s="14" t="s">
        <v>165</v>
      </c>
      <c r="E324" s="14" t="s">
        <v>102</v>
      </c>
      <c r="F324" s="14" t="s">
        <v>32</v>
      </c>
      <c r="G324" s="17">
        <v>0</v>
      </c>
      <c r="H324" s="17">
        <v>0</v>
      </c>
      <c r="I324" s="17">
        <f t="shared" si="4"/>
        <v>0</v>
      </c>
    </row>
    <row r="325" spans="1:9" s="21" customFormat="1" x14ac:dyDescent="0.2">
      <c r="A325" s="14" t="s">
        <v>783</v>
      </c>
      <c r="B325" s="14" t="s">
        <v>1069</v>
      </c>
      <c r="C325" s="14" t="s">
        <v>784</v>
      </c>
      <c r="D325" s="14" t="s">
        <v>165</v>
      </c>
      <c r="E325" s="14" t="s">
        <v>102</v>
      </c>
      <c r="F325" s="14" t="s">
        <v>32</v>
      </c>
      <c r="G325" s="17">
        <v>0</v>
      </c>
      <c r="H325" s="17">
        <v>0</v>
      </c>
      <c r="I325" s="17">
        <f t="shared" si="4"/>
        <v>0</v>
      </c>
    </row>
    <row r="326" spans="1:9" s="21" customFormat="1" x14ac:dyDescent="0.2">
      <c r="A326" s="14" t="s">
        <v>785</v>
      </c>
      <c r="B326" s="14" t="s">
        <v>1068</v>
      </c>
      <c r="C326" s="14" t="s">
        <v>786</v>
      </c>
      <c r="D326" s="14" t="s">
        <v>787</v>
      </c>
      <c r="E326" s="14" t="s">
        <v>79</v>
      </c>
      <c r="F326" s="14" t="s">
        <v>48</v>
      </c>
      <c r="G326" s="17">
        <v>0</v>
      </c>
      <c r="H326" s="17">
        <v>0</v>
      </c>
      <c r="I326" s="17">
        <f t="shared" ref="I326:I389" si="5">G326-H326</f>
        <v>0</v>
      </c>
    </row>
    <row r="327" spans="1:9" s="21" customFormat="1" x14ac:dyDescent="0.2">
      <c r="A327" s="14" t="s">
        <v>788</v>
      </c>
      <c r="B327" s="14" t="s">
        <v>1068</v>
      </c>
      <c r="C327" s="14" t="s">
        <v>789</v>
      </c>
      <c r="D327" s="14" t="s">
        <v>787</v>
      </c>
      <c r="E327" s="14" t="s">
        <v>79</v>
      </c>
      <c r="F327" s="14" t="s">
        <v>48</v>
      </c>
      <c r="G327" s="17">
        <v>0</v>
      </c>
      <c r="H327" s="17">
        <v>0</v>
      </c>
      <c r="I327" s="17">
        <f t="shared" si="5"/>
        <v>0</v>
      </c>
    </row>
    <row r="328" spans="1:9" s="21" customFormat="1" x14ac:dyDescent="0.2">
      <c r="A328" s="14" t="s">
        <v>1088</v>
      </c>
      <c r="B328" s="14" t="s">
        <v>1068</v>
      </c>
      <c r="C328" s="14" t="s">
        <v>1089</v>
      </c>
      <c r="D328" s="14" t="s">
        <v>787</v>
      </c>
      <c r="E328" s="14" t="s">
        <v>79</v>
      </c>
      <c r="F328" s="14" t="s">
        <v>48</v>
      </c>
      <c r="G328" s="17">
        <v>1815.0379099999998</v>
      </c>
      <c r="H328" s="17">
        <v>0</v>
      </c>
      <c r="I328" s="17">
        <f t="shared" si="5"/>
        <v>1815.0379099999998</v>
      </c>
    </row>
    <row r="329" spans="1:9" s="21" customFormat="1" x14ac:dyDescent="0.2">
      <c r="A329" s="14" t="s">
        <v>790</v>
      </c>
      <c r="B329" s="14" t="s">
        <v>1068</v>
      </c>
      <c r="C329" s="14" t="s">
        <v>791</v>
      </c>
      <c r="D329" s="14" t="s">
        <v>173</v>
      </c>
      <c r="E329" s="14" t="s">
        <v>79</v>
      </c>
      <c r="F329" s="14" t="s">
        <v>48</v>
      </c>
      <c r="G329" s="17">
        <v>0</v>
      </c>
      <c r="H329" s="17">
        <v>0</v>
      </c>
      <c r="I329" s="17">
        <f t="shared" si="5"/>
        <v>0</v>
      </c>
    </row>
    <row r="330" spans="1:9" s="21" customFormat="1" x14ac:dyDescent="0.2">
      <c r="A330" s="14" t="s">
        <v>792</v>
      </c>
      <c r="B330" s="14" t="s">
        <v>1068</v>
      </c>
      <c r="C330" s="14" t="s">
        <v>793</v>
      </c>
      <c r="D330" s="14" t="s">
        <v>173</v>
      </c>
      <c r="E330" s="14" t="s">
        <v>79</v>
      </c>
      <c r="F330" s="14" t="s">
        <v>629</v>
      </c>
      <c r="G330" s="17">
        <v>0</v>
      </c>
      <c r="H330" s="17">
        <v>0</v>
      </c>
      <c r="I330" s="17">
        <f t="shared" si="5"/>
        <v>0</v>
      </c>
    </row>
    <row r="331" spans="1:9" s="21" customFormat="1" x14ac:dyDescent="0.2">
      <c r="A331" s="14" t="s">
        <v>794</v>
      </c>
      <c r="B331" s="14" t="s">
        <v>1068</v>
      </c>
      <c r="C331" s="14" t="s">
        <v>795</v>
      </c>
      <c r="D331" s="14" t="s">
        <v>173</v>
      </c>
      <c r="E331" s="14" t="s">
        <v>79</v>
      </c>
      <c r="F331" s="14" t="s">
        <v>152</v>
      </c>
      <c r="G331" s="17">
        <v>0</v>
      </c>
      <c r="H331" s="17">
        <v>0</v>
      </c>
      <c r="I331" s="17">
        <f t="shared" si="5"/>
        <v>0</v>
      </c>
    </row>
    <row r="332" spans="1:9" s="21" customFormat="1" x14ac:dyDescent="0.2">
      <c r="A332" s="14" t="s">
        <v>796</v>
      </c>
      <c r="B332" s="14" t="s">
        <v>1068</v>
      </c>
      <c r="C332" s="14" t="s">
        <v>797</v>
      </c>
      <c r="D332" s="14" t="s">
        <v>173</v>
      </c>
      <c r="E332" s="14" t="s">
        <v>79</v>
      </c>
      <c r="F332" s="14" t="s">
        <v>629</v>
      </c>
      <c r="G332" s="17">
        <v>0</v>
      </c>
      <c r="H332" s="17">
        <v>0</v>
      </c>
      <c r="I332" s="17">
        <f t="shared" si="5"/>
        <v>0</v>
      </c>
    </row>
    <row r="333" spans="1:9" s="21" customFormat="1" x14ac:dyDescent="0.2">
      <c r="A333" s="14" t="s">
        <v>798</v>
      </c>
      <c r="B333" s="14" t="s">
        <v>1068</v>
      </c>
      <c r="C333" s="14" t="s">
        <v>799</v>
      </c>
      <c r="D333" s="14" t="s">
        <v>173</v>
      </c>
      <c r="E333" s="14" t="s">
        <v>79</v>
      </c>
      <c r="F333" s="14" t="s">
        <v>629</v>
      </c>
      <c r="G333" s="17">
        <v>0</v>
      </c>
      <c r="H333" s="17">
        <v>0</v>
      </c>
      <c r="I333" s="17">
        <f t="shared" si="5"/>
        <v>0</v>
      </c>
    </row>
    <row r="334" spans="1:9" s="21" customFormat="1" x14ac:dyDescent="0.2">
      <c r="A334" s="14" t="s">
        <v>800</v>
      </c>
      <c r="B334" s="14" t="s">
        <v>1068</v>
      </c>
      <c r="C334" s="14" t="s">
        <v>801</v>
      </c>
      <c r="D334" s="14" t="s">
        <v>173</v>
      </c>
      <c r="E334" s="14" t="s">
        <v>79</v>
      </c>
      <c r="F334" s="14" t="s">
        <v>629</v>
      </c>
      <c r="G334" s="17">
        <v>0</v>
      </c>
      <c r="H334" s="17">
        <v>0</v>
      </c>
      <c r="I334" s="17">
        <f t="shared" si="5"/>
        <v>0</v>
      </c>
    </row>
    <row r="335" spans="1:9" s="21" customFormat="1" x14ac:dyDescent="0.2">
      <c r="A335" s="14" t="s">
        <v>802</v>
      </c>
      <c r="B335" s="14" t="s">
        <v>1068</v>
      </c>
      <c r="C335" s="14" t="s">
        <v>803</v>
      </c>
      <c r="D335" s="14" t="s">
        <v>173</v>
      </c>
      <c r="E335" s="14" t="s">
        <v>79</v>
      </c>
      <c r="F335" s="14" t="s">
        <v>48</v>
      </c>
      <c r="G335" s="17">
        <v>0</v>
      </c>
      <c r="H335" s="17">
        <v>0</v>
      </c>
      <c r="I335" s="17">
        <f t="shared" si="5"/>
        <v>0</v>
      </c>
    </row>
    <row r="336" spans="1:9" s="21" customFormat="1" x14ac:dyDescent="0.2">
      <c r="A336" s="14" t="s">
        <v>804</v>
      </c>
      <c r="B336" s="14" t="s">
        <v>1068</v>
      </c>
      <c r="C336" s="14" t="s">
        <v>805</v>
      </c>
      <c r="D336" s="14" t="s">
        <v>173</v>
      </c>
      <c r="E336" s="14" t="s">
        <v>79</v>
      </c>
      <c r="F336" s="14" t="s">
        <v>40</v>
      </c>
      <c r="G336" s="17">
        <v>0</v>
      </c>
      <c r="H336" s="17">
        <v>0</v>
      </c>
      <c r="I336" s="17">
        <f t="shared" si="5"/>
        <v>0</v>
      </c>
    </row>
    <row r="337" spans="1:9" s="21" customFormat="1" x14ac:dyDescent="0.2">
      <c r="A337" s="14" t="s">
        <v>806</v>
      </c>
      <c r="B337" s="14" t="s">
        <v>1068</v>
      </c>
      <c r="C337" s="14" t="s">
        <v>807</v>
      </c>
      <c r="D337" s="14" t="s">
        <v>173</v>
      </c>
      <c r="E337" s="14" t="s">
        <v>79</v>
      </c>
      <c r="F337" s="14" t="s">
        <v>629</v>
      </c>
      <c r="G337" s="17">
        <v>0</v>
      </c>
      <c r="H337" s="17">
        <v>0</v>
      </c>
      <c r="I337" s="17">
        <f t="shared" si="5"/>
        <v>0</v>
      </c>
    </row>
    <row r="338" spans="1:9" s="21" customFormat="1" x14ac:dyDescent="0.2">
      <c r="A338" s="14" t="s">
        <v>808</v>
      </c>
      <c r="B338" s="14" t="s">
        <v>1068</v>
      </c>
      <c r="C338" s="14" t="s">
        <v>809</v>
      </c>
      <c r="D338" s="14" t="s">
        <v>173</v>
      </c>
      <c r="E338" s="14" t="s">
        <v>79</v>
      </c>
      <c r="F338" s="14" t="s">
        <v>37</v>
      </c>
      <c r="G338" s="17">
        <v>0</v>
      </c>
      <c r="H338" s="17">
        <v>0</v>
      </c>
      <c r="I338" s="17">
        <f t="shared" si="5"/>
        <v>0</v>
      </c>
    </row>
    <row r="339" spans="1:9" s="21" customFormat="1" x14ac:dyDescent="0.2">
      <c r="A339" s="14" t="s">
        <v>810</v>
      </c>
      <c r="B339" s="14" t="s">
        <v>1068</v>
      </c>
      <c r="C339" s="14" t="s">
        <v>811</v>
      </c>
      <c r="D339" s="14" t="s">
        <v>173</v>
      </c>
      <c r="E339" s="14" t="s">
        <v>79</v>
      </c>
      <c r="F339" s="14" t="s">
        <v>629</v>
      </c>
      <c r="G339" s="17">
        <v>0</v>
      </c>
      <c r="H339" s="17">
        <v>0</v>
      </c>
      <c r="I339" s="17">
        <f t="shared" si="5"/>
        <v>0</v>
      </c>
    </row>
    <row r="340" spans="1:9" s="21" customFormat="1" x14ac:dyDescent="0.2">
      <c r="A340" s="14" t="s">
        <v>812</v>
      </c>
      <c r="B340" s="14" t="s">
        <v>1068</v>
      </c>
      <c r="C340" s="14" t="s">
        <v>813</v>
      </c>
      <c r="D340" s="14" t="s">
        <v>173</v>
      </c>
      <c r="E340" s="14" t="s">
        <v>79</v>
      </c>
      <c r="F340" s="14" t="s">
        <v>40</v>
      </c>
      <c r="G340" s="17">
        <v>0</v>
      </c>
      <c r="H340" s="17">
        <v>0</v>
      </c>
      <c r="I340" s="17">
        <f t="shared" si="5"/>
        <v>0</v>
      </c>
    </row>
    <row r="341" spans="1:9" s="21" customFormat="1" x14ac:dyDescent="0.2">
      <c r="A341" s="14" t="s">
        <v>814</v>
      </c>
      <c r="B341" s="14" t="s">
        <v>1068</v>
      </c>
      <c r="C341" s="14" t="s">
        <v>815</v>
      </c>
      <c r="D341" s="14" t="s">
        <v>173</v>
      </c>
      <c r="E341" s="14" t="s">
        <v>79</v>
      </c>
      <c r="F341" s="14" t="s">
        <v>37</v>
      </c>
      <c r="G341" s="17">
        <v>0</v>
      </c>
      <c r="H341" s="17">
        <v>0</v>
      </c>
      <c r="I341" s="17">
        <f t="shared" si="5"/>
        <v>0</v>
      </c>
    </row>
    <row r="342" spans="1:9" s="21" customFormat="1" x14ac:dyDescent="0.2">
      <c r="A342" s="14" t="s">
        <v>816</v>
      </c>
      <c r="B342" s="14" t="s">
        <v>1068</v>
      </c>
      <c r="C342" s="14" t="s">
        <v>817</v>
      </c>
      <c r="D342" s="14" t="s">
        <v>173</v>
      </c>
      <c r="E342" s="14" t="s">
        <v>79</v>
      </c>
      <c r="F342" s="14" t="s">
        <v>152</v>
      </c>
      <c r="G342" s="17">
        <v>0</v>
      </c>
      <c r="H342" s="17">
        <v>0</v>
      </c>
      <c r="I342" s="17">
        <f t="shared" si="5"/>
        <v>0</v>
      </c>
    </row>
    <row r="343" spans="1:9" s="21" customFormat="1" x14ac:dyDescent="0.2">
      <c r="A343" s="14" t="s">
        <v>818</v>
      </c>
      <c r="B343" s="14" t="s">
        <v>1068</v>
      </c>
      <c r="C343" s="14" t="s">
        <v>819</v>
      </c>
      <c r="D343" s="14" t="s">
        <v>173</v>
      </c>
      <c r="E343" s="14" t="s">
        <v>79</v>
      </c>
      <c r="F343" s="14" t="s">
        <v>32</v>
      </c>
      <c r="G343" s="17">
        <v>0</v>
      </c>
      <c r="H343" s="17">
        <v>0</v>
      </c>
      <c r="I343" s="17">
        <f t="shared" si="5"/>
        <v>0</v>
      </c>
    </row>
    <row r="344" spans="1:9" s="21" customFormat="1" x14ac:dyDescent="0.2">
      <c r="A344" s="14" t="s">
        <v>820</v>
      </c>
      <c r="B344" s="14" t="s">
        <v>1068</v>
      </c>
      <c r="C344" s="14" t="s">
        <v>821</v>
      </c>
      <c r="D344" s="14" t="s">
        <v>173</v>
      </c>
      <c r="E344" s="14" t="s">
        <v>79</v>
      </c>
      <c r="F344" s="14" t="s">
        <v>629</v>
      </c>
      <c r="G344" s="17">
        <v>0</v>
      </c>
      <c r="H344" s="17">
        <v>0</v>
      </c>
      <c r="I344" s="17">
        <f t="shared" si="5"/>
        <v>0</v>
      </c>
    </row>
    <row r="345" spans="1:9" s="21" customFormat="1" x14ac:dyDescent="0.2">
      <c r="A345" s="14" t="s">
        <v>822</v>
      </c>
      <c r="B345" s="14" t="s">
        <v>1068</v>
      </c>
      <c r="C345" s="14" t="s">
        <v>823</v>
      </c>
      <c r="D345" s="14" t="s">
        <v>173</v>
      </c>
      <c r="E345" s="14" t="s">
        <v>79</v>
      </c>
      <c r="F345" s="14" t="s">
        <v>629</v>
      </c>
      <c r="G345" s="17">
        <v>0</v>
      </c>
      <c r="H345" s="17">
        <v>0</v>
      </c>
      <c r="I345" s="17">
        <f t="shared" si="5"/>
        <v>0</v>
      </c>
    </row>
    <row r="346" spans="1:9" s="21" customFormat="1" x14ac:dyDescent="0.2">
      <c r="A346" s="14" t="s">
        <v>824</v>
      </c>
      <c r="B346" s="14" t="s">
        <v>1068</v>
      </c>
      <c r="C346" s="14" t="s">
        <v>825</v>
      </c>
      <c r="D346" s="14" t="s">
        <v>173</v>
      </c>
      <c r="E346" s="14" t="s">
        <v>79</v>
      </c>
      <c r="F346" s="14" t="s">
        <v>629</v>
      </c>
      <c r="G346" s="17">
        <v>0</v>
      </c>
      <c r="H346" s="17">
        <v>0</v>
      </c>
      <c r="I346" s="17">
        <f t="shared" si="5"/>
        <v>0</v>
      </c>
    </row>
    <row r="347" spans="1:9" s="21" customFormat="1" x14ac:dyDescent="0.2">
      <c r="A347" s="14" t="s">
        <v>826</v>
      </c>
      <c r="B347" s="14" t="s">
        <v>1068</v>
      </c>
      <c r="C347" s="14" t="s">
        <v>827</v>
      </c>
      <c r="D347" s="14" t="s">
        <v>173</v>
      </c>
      <c r="E347" s="14" t="s">
        <v>79</v>
      </c>
      <c r="F347" s="14" t="s">
        <v>629</v>
      </c>
      <c r="G347" s="17">
        <v>0</v>
      </c>
      <c r="H347" s="17">
        <v>0</v>
      </c>
      <c r="I347" s="17">
        <f t="shared" si="5"/>
        <v>0</v>
      </c>
    </row>
    <row r="348" spans="1:9" s="21" customFormat="1" x14ac:dyDescent="0.2">
      <c r="A348" s="14" t="s">
        <v>828</v>
      </c>
      <c r="B348" s="14" t="s">
        <v>1068</v>
      </c>
      <c r="C348" s="14" t="s">
        <v>829</v>
      </c>
      <c r="D348" s="14" t="s">
        <v>173</v>
      </c>
      <c r="E348" s="14" t="s">
        <v>79</v>
      </c>
      <c r="F348" s="14" t="s">
        <v>48</v>
      </c>
      <c r="G348" s="17">
        <v>-99.54365</v>
      </c>
      <c r="H348" s="17">
        <v>-99.54365</v>
      </c>
      <c r="I348" s="17">
        <f t="shared" si="5"/>
        <v>0</v>
      </c>
    </row>
    <row r="349" spans="1:9" s="21" customFormat="1" x14ac:dyDescent="0.2">
      <c r="A349" s="14" t="s">
        <v>830</v>
      </c>
      <c r="B349" s="14" t="s">
        <v>1068</v>
      </c>
      <c r="C349" s="14" t="s">
        <v>831</v>
      </c>
      <c r="D349" s="14" t="s">
        <v>173</v>
      </c>
      <c r="E349" s="14" t="s">
        <v>79</v>
      </c>
      <c r="F349" s="14" t="s">
        <v>48</v>
      </c>
      <c r="G349" s="17">
        <v>0</v>
      </c>
      <c r="H349" s="17">
        <v>0</v>
      </c>
      <c r="I349" s="17">
        <f t="shared" si="5"/>
        <v>0</v>
      </c>
    </row>
    <row r="350" spans="1:9" s="21" customFormat="1" x14ac:dyDescent="0.2">
      <c r="A350" s="14" t="s">
        <v>832</v>
      </c>
      <c r="B350" s="14" t="s">
        <v>1068</v>
      </c>
      <c r="C350" s="14" t="s">
        <v>833</v>
      </c>
      <c r="D350" s="14" t="s">
        <v>173</v>
      </c>
      <c r="E350" s="14" t="s">
        <v>79</v>
      </c>
      <c r="F350" s="14" t="s">
        <v>40</v>
      </c>
      <c r="G350" s="17">
        <v>0</v>
      </c>
      <c r="H350" s="17">
        <v>0</v>
      </c>
      <c r="I350" s="17">
        <f t="shared" si="5"/>
        <v>0</v>
      </c>
    </row>
    <row r="351" spans="1:9" s="21" customFormat="1" x14ac:dyDescent="0.2">
      <c r="A351" s="14" t="s">
        <v>834</v>
      </c>
      <c r="B351" s="14" t="s">
        <v>1068</v>
      </c>
      <c r="C351" s="14" t="s">
        <v>172</v>
      </c>
      <c r="D351" s="14" t="s">
        <v>173</v>
      </c>
      <c r="E351" s="14" t="s">
        <v>79</v>
      </c>
      <c r="F351" s="14" t="s">
        <v>152</v>
      </c>
      <c r="G351" s="17">
        <v>140.92501000000001</v>
      </c>
      <c r="H351" s="17">
        <v>80</v>
      </c>
      <c r="I351" s="17">
        <f t="shared" si="5"/>
        <v>60.925010000000015</v>
      </c>
    </row>
    <row r="352" spans="1:9" s="21" customFormat="1" x14ac:dyDescent="0.2">
      <c r="A352" s="14" t="s">
        <v>835</v>
      </c>
      <c r="B352" s="14" t="s">
        <v>1068</v>
      </c>
      <c r="C352" s="14" t="s">
        <v>836</v>
      </c>
      <c r="D352" s="14" t="s">
        <v>173</v>
      </c>
      <c r="E352" s="14" t="s">
        <v>79</v>
      </c>
      <c r="F352" s="14" t="s">
        <v>152</v>
      </c>
      <c r="G352" s="17">
        <v>0</v>
      </c>
      <c r="H352" s="17">
        <v>0</v>
      </c>
      <c r="I352" s="17">
        <f t="shared" si="5"/>
        <v>0</v>
      </c>
    </row>
    <row r="353" spans="1:9" s="21" customFormat="1" x14ac:dyDescent="0.2">
      <c r="A353" s="14" t="s">
        <v>837</v>
      </c>
      <c r="B353" s="14" t="s">
        <v>1068</v>
      </c>
      <c r="C353" s="14" t="s">
        <v>838</v>
      </c>
      <c r="D353" s="14" t="s">
        <v>173</v>
      </c>
      <c r="E353" s="14" t="s">
        <v>79</v>
      </c>
      <c r="F353" s="14" t="s">
        <v>152</v>
      </c>
      <c r="G353" s="17">
        <v>0</v>
      </c>
      <c r="H353" s="17">
        <v>0</v>
      </c>
      <c r="I353" s="17">
        <f t="shared" si="5"/>
        <v>0</v>
      </c>
    </row>
    <row r="354" spans="1:9" s="21" customFormat="1" x14ac:dyDescent="0.2">
      <c r="A354" s="14" t="s">
        <v>839</v>
      </c>
      <c r="B354" s="14" t="s">
        <v>1068</v>
      </c>
      <c r="C354" s="14" t="s">
        <v>840</v>
      </c>
      <c r="D354" s="14" t="s">
        <v>173</v>
      </c>
      <c r="E354" s="14" t="s">
        <v>79</v>
      </c>
      <c r="F354" s="14" t="s">
        <v>48</v>
      </c>
      <c r="G354" s="17">
        <v>0</v>
      </c>
      <c r="H354" s="17">
        <v>0</v>
      </c>
      <c r="I354" s="17">
        <f t="shared" si="5"/>
        <v>0</v>
      </c>
    </row>
    <row r="355" spans="1:9" s="21" customFormat="1" x14ac:dyDescent="0.2">
      <c r="A355" s="14" t="s">
        <v>841</v>
      </c>
      <c r="B355" s="14" t="s">
        <v>1068</v>
      </c>
      <c r="C355" s="14" t="s">
        <v>842</v>
      </c>
      <c r="D355" s="14" t="s">
        <v>173</v>
      </c>
      <c r="E355" s="14" t="s">
        <v>79</v>
      </c>
      <c r="F355" s="14" t="s">
        <v>152</v>
      </c>
      <c r="G355" s="17">
        <v>-48.771999999999998</v>
      </c>
      <c r="H355" s="17">
        <v>30</v>
      </c>
      <c r="I355" s="17">
        <f t="shared" si="5"/>
        <v>-78.771999999999991</v>
      </c>
    </row>
    <row r="356" spans="1:9" s="21" customFormat="1" x14ac:dyDescent="0.2">
      <c r="A356" s="14" t="s">
        <v>843</v>
      </c>
      <c r="B356" s="14" t="s">
        <v>1068</v>
      </c>
      <c r="C356" s="14" t="s">
        <v>174</v>
      </c>
      <c r="D356" s="14" t="s">
        <v>173</v>
      </c>
      <c r="E356" s="14" t="s">
        <v>79</v>
      </c>
      <c r="F356" s="14" t="s">
        <v>152</v>
      </c>
      <c r="G356" s="17">
        <v>0</v>
      </c>
      <c r="H356" s="17">
        <v>0</v>
      </c>
      <c r="I356" s="17">
        <f t="shared" si="5"/>
        <v>0</v>
      </c>
    </row>
    <row r="357" spans="1:9" s="21" customFormat="1" x14ac:dyDescent="0.2">
      <c r="A357" s="14" t="s">
        <v>844</v>
      </c>
      <c r="B357" s="14" t="s">
        <v>1068</v>
      </c>
      <c r="C357" s="14" t="s">
        <v>175</v>
      </c>
      <c r="D357" s="14" t="s">
        <v>173</v>
      </c>
      <c r="E357" s="14" t="s">
        <v>79</v>
      </c>
      <c r="F357" s="14" t="s">
        <v>152</v>
      </c>
      <c r="G357" s="17">
        <v>0</v>
      </c>
      <c r="H357" s="17">
        <v>0</v>
      </c>
      <c r="I357" s="17">
        <f t="shared" si="5"/>
        <v>0</v>
      </c>
    </row>
    <row r="358" spans="1:9" s="21" customFormat="1" x14ac:dyDescent="0.2">
      <c r="A358" s="14" t="s">
        <v>845</v>
      </c>
      <c r="B358" s="14" t="s">
        <v>1068</v>
      </c>
      <c r="C358" s="14" t="s">
        <v>176</v>
      </c>
      <c r="D358" s="14" t="s">
        <v>173</v>
      </c>
      <c r="E358" s="14" t="s">
        <v>79</v>
      </c>
      <c r="F358" s="14" t="s">
        <v>48</v>
      </c>
      <c r="G358" s="17">
        <v>0</v>
      </c>
      <c r="H358" s="17">
        <v>0</v>
      </c>
      <c r="I358" s="17">
        <f t="shared" si="5"/>
        <v>0</v>
      </c>
    </row>
    <row r="359" spans="1:9" s="21" customFormat="1" x14ac:dyDescent="0.2">
      <c r="A359" s="14" t="s">
        <v>846</v>
      </c>
      <c r="B359" s="14" t="s">
        <v>1068</v>
      </c>
      <c r="C359" s="14" t="s">
        <v>177</v>
      </c>
      <c r="D359" s="14" t="s">
        <v>173</v>
      </c>
      <c r="E359" s="14" t="s">
        <v>79</v>
      </c>
      <c r="F359" s="14" t="s">
        <v>152</v>
      </c>
      <c r="G359" s="17">
        <v>0</v>
      </c>
      <c r="H359" s="17">
        <v>0</v>
      </c>
      <c r="I359" s="17">
        <f t="shared" si="5"/>
        <v>0</v>
      </c>
    </row>
    <row r="360" spans="1:9" s="21" customFormat="1" x14ac:dyDescent="0.2">
      <c r="A360" s="14" t="s">
        <v>847</v>
      </c>
      <c r="B360" s="14" t="s">
        <v>1068</v>
      </c>
      <c r="C360" s="14" t="s">
        <v>178</v>
      </c>
      <c r="D360" s="14" t="s">
        <v>173</v>
      </c>
      <c r="E360" s="14" t="s">
        <v>79</v>
      </c>
      <c r="F360" s="14" t="s">
        <v>152</v>
      </c>
      <c r="G360" s="17">
        <v>0</v>
      </c>
      <c r="H360" s="17">
        <v>0</v>
      </c>
      <c r="I360" s="17">
        <f t="shared" si="5"/>
        <v>0</v>
      </c>
    </row>
    <row r="361" spans="1:9" s="21" customFormat="1" x14ac:dyDescent="0.2">
      <c r="A361" s="14" t="s">
        <v>848</v>
      </c>
      <c r="B361" s="14" t="s">
        <v>1068</v>
      </c>
      <c r="C361" s="14" t="s">
        <v>179</v>
      </c>
      <c r="D361" s="14" t="s">
        <v>173</v>
      </c>
      <c r="E361" s="14" t="s">
        <v>79</v>
      </c>
      <c r="F361" s="14" t="s">
        <v>152</v>
      </c>
      <c r="G361" s="17"/>
      <c r="H361" s="17">
        <v>0</v>
      </c>
      <c r="I361" s="17">
        <f t="shared" si="5"/>
        <v>0</v>
      </c>
    </row>
    <row r="362" spans="1:9" s="21" customFormat="1" x14ac:dyDescent="0.2">
      <c r="A362" s="14" t="s">
        <v>849</v>
      </c>
      <c r="B362" s="14" t="s">
        <v>1068</v>
      </c>
      <c r="C362" s="14" t="s">
        <v>180</v>
      </c>
      <c r="D362" s="14" t="s">
        <v>173</v>
      </c>
      <c r="E362" s="14" t="s">
        <v>79</v>
      </c>
      <c r="F362" s="14" t="s">
        <v>152</v>
      </c>
      <c r="G362" s="17"/>
      <c r="H362" s="17">
        <v>0</v>
      </c>
      <c r="I362" s="17">
        <f t="shared" si="5"/>
        <v>0</v>
      </c>
    </row>
    <row r="363" spans="1:9" s="21" customFormat="1" x14ac:dyDescent="0.2">
      <c r="A363" s="14" t="s">
        <v>850</v>
      </c>
      <c r="B363" s="14" t="s">
        <v>1068</v>
      </c>
      <c r="C363" s="14" t="s">
        <v>851</v>
      </c>
      <c r="D363" s="14" t="s">
        <v>173</v>
      </c>
      <c r="E363" s="14" t="s">
        <v>79</v>
      </c>
      <c r="F363" s="14" t="s">
        <v>48</v>
      </c>
      <c r="G363" s="17">
        <v>113.92609999999993</v>
      </c>
      <c r="H363" s="17">
        <v>171.46965</v>
      </c>
      <c r="I363" s="17">
        <f t="shared" si="5"/>
        <v>-57.543550000000067</v>
      </c>
    </row>
    <row r="364" spans="1:9" s="21" customFormat="1" x14ac:dyDescent="0.2">
      <c r="A364" s="14" t="s">
        <v>852</v>
      </c>
      <c r="B364" s="14" t="s">
        <v>1068</v>
      </c>
      <c r="C364" s="14" t="s">
        <v>181</v>
      </c>
      <c r="D364" s="14" t="s">
        <v>173</v>
      </c>
      <c r="E364" s="14" t="s">
        <v>79</v>
      </c>
      <c r="F364" s="14" t="s">
        <v>152</v>
      </c>
      <c r="G364" s="17">
        <v>0</v>
      </c>
      <c r="H364" s="17">
        <v>2928.71722</v>
      </c>
      <c r="I364" s="17">
        <f t="shared" si="5"/>
        <v>-2928.71722</v>
      </c>
    </row>
    <row r="365" spans="1:9" s="21" customFormat="1" x14ac:dyDescent="0.2">
      <c r="A365" s="14" t="s">
        <v>853</v>
      </c>
      <c r="B365" s="14" t="s">
        <v>1068</v>
      </c>
      <c r="C365" s="14" t="s">
        <v>182</v>
      </c>
      <c r="D365" s="14" t="s">
        <v>173</v>
      </c>
      <c r="E365" s="14" t="s">
        <v>79</v>
      </c>
      <c r="F365" s="14" t="s">
        <v>152</v>
      </c>
      <c r="G365" s="17"/>
      <c r="H365" s="17">
        <v>0</v>
      </c>
      <c r="I365" s="17">
        <f t="shared" si="5"/>
        <v>0</v>
      </c>
    </row>
    <row r="366" spans="1:9" s="21" customFormat="1" x14ac:dyDescent="0.2">
      <c r="A366" s="14" t="s">
        <v>854</v>
      </c>
      <c r="B366" s="14" t="s">
        <v>1068</v>
      </c>
      <c r="C366" s="14" t="s">
        <v>183</v>
      </c>
      <c r="D366" s="14" t="s">
        <v>173</v>
      </c>
      <c r="E366" s="14" t="s">
        <v>79</v>
      </c>
      <c r="F366" s="14" t="s">
        <v>48</v>
      </c>
      <c r="G366" s="17">
        <v>24.817</v>
      </c>
      <c r="H366" s="17">
        <v>172</v>
      </c>
      <c r="I366" s="17">
        <f t="shared" si="5"/>
        <v>-147.18299999999999</v>
      </c>
    </row>
    <row r="367" spans="1:9" s="21" customFormat="1" x14ac:dyDescent="0.2">
      <c r="A367" s="14" t="s">
        <v>855</v>
      </c>
      <c r="B367" s="14" t="s">
        <v>1068</v>
      </c>
      <c r="C367" s="14" t="s">
        <v>856</v>
      </c>
      <c r="D367" s="14" t="s">
        <v>173</v>
      </c>
      <c r="E367" s="14" t="s">
        <v>79</v>
      </c>
      <c r="F367" s="14" t="s">
        <v>629</v>
      </c>
      <c r="G367" s="17">
        <v>0</v>
      </c>
      <c r="H367" s="17">
        <v>0</v>
      </c>
      <c r="I367" s="17">
        <f t="shared" si="5"/>
        <v>0</v>
      </c>
    </row>
    <row r="368" spans="1:9" s="21" customFormat="1" x14ac:dyDescent="0.2">
      <c r="A368" s="14" t="s">
        <v>857</v>
      </c>
      <c r="B368" s="14" t="s">
        <v>1068</v>
      </c>
      <c r="C368" s="14" t="s">
        <v>858</v>
      </c>
      <c r="D368" s="14" t="s">
        <v>173</v>
      </c>
      <c r="E368" s="14" t="s">
        <v>79</v>
      </c>
      <c r="F368" s="14" t="s">
        <v>629</v>
      </c>
      <c r="G368" s="17">
        <v>391.78967999999992</v>
      </c>
      <c r="H368" s="17">
        <v>442.49986000000001</v>
      </c>
      <c r="I368" s="17">
        <f t="shared" si="5"/>
        <v>-50.710180000000094</v>
      </c>
    </row>
    <row r="369" spans="1:9" s="21" customFormat="1" x14ac:dyDescent="0.2">
      <c r="A369" s="14" t="s">
        <v>859</v>
      </c>
      <c r="B369" s="14" t="s">
        <v>1068</v>
      </c>
      <c r="C369" s="14" t="s">
        <v>184</v>
      </c>
      <c r="D369" s="14" t="s">
        <v>173</v>
      </c>
      <c r="E369" s="14" t="s">
        <v>79</v>
      </c>
      <c r="F369" s="14" t="s">
        <v>48</v>
      </c>
      <c r="G369" s="17"/>
      <c r="H369" s="17">
        <v>0</v>
      </c>
      <c r="I369" s="17">
        <f t="shared" si="5"/>
        <v>0</v>
      </c>
    </row>
    <row r="370" spans="1:9" s="21" customFormat="1" x14ac:dyDescent="0.2">
      <c r="A370" s="14" t="s">
        <v>860</v>
      </c>
      <c r="B370" s="14" t="s">
        <v>1068</v>
      </c>
      <c r="C370" s="14" t="s">
        <v>185</v>
      </c>
      <c r="D370" s="14" t="s">
        <v>173</v>
      </c>
      <c r="E370" s="14" t="s">
        <v>79</v>
      </c>
      <c r="F370" s="14" t="s">
        <v>48</v>
      </c>
      <c r="G370" s="17"/>
      <c r="H370" s="17">
        <v>0</v>
      </c>
      <c r="I370" s="17">
        <f t="shared" si="5"/>
        <v>0</v>
      </c>
    </row>
    <row r="371" spans="1:9" s="21" customFormat="1" x14ac:dyDescent="0.2">
      <c r="A371" s="14" t="s">
        <v>861</v>
      </c>
      <c r="B371" s="14" t="s">
        <v>1068</v>
      </c>
      <c r="C371" s="14" t="s">
        <v>186</v>
      </c>
      <c r="D371" s="14" t="s">
        <v>173</v>
      </c>
      <c r="E371" s="14" t="s">
        <v>79</v>
      </c>
      <c r="F371" s="14" t="s">
        <v>48</v>
      </c>
      <c r="G371" s="17"/>
      <c r="H371" s="17">
        <v>0</v>
      </c>
      <c r="I371" s="17">
        <f t="shared" si="5"/>
        <v>0</v>
      </c>
    </row>
    <row r="372" spans="1:9" s="21" customFormat="1" x14ac:dyDescent="0.2">
      <c r="A372" s="14" t="s">
        <v>862</v>
      </c>
      <c r="B372" s="14" t="s">
        <v>1068</v>
      </c>
      <c r="C372" s="14" t="s">
        <v>187</v>
      </c>
      <c r="D372" s="14" t="s">
        <v>173</v>
      </c>
      <c r="E372" s="14" t="s">
        <v>79</v>
      </c>
      <c r="F372" s="14" t="s">
        <v>48</v>
      </c>
      <c r="G372" s="17"/>
      <c r="H372" s="17">
        <v>0</v>
      </c>
      <c r="I372" s="17">
        <f t="shared" si="5"/>
        <v>0</v>
      </c>
    </row>
    <row r="373" spans="1:9" s="21" customFormat="1" x14ac:dyDescent="0.2">
      <c r="A373" s="14" t="s">
        <v>863</v>
      </c>
      <c r="B373" s="14" t="s">
        <v>1068</v>
      </c>
      <c r="C373" s="14" t="s">
        <v>864</v>
      </c>
      <c r="D373" s="14" t="s">
        <v>864</v>
      </c>
      <c r="E373" s="14" t="s">
        <v>79</v>
      </c>
      <c r="F373" s="14" t="s">
        <v>152</v>
      </c>
      <c r="G373" s="17">
        <v>0</v>
      </c>
      <c r="H373" s="17">
        <v>0</v>
      </c>
      <c r="I373" s="17">
        <f t="shared" si="5"/>
        <v>0</v>
      </c>
    </row>
    <row r="374" spans="1:9" s="21" customFormat="1" x14ac:dyDescent="0.2">
      <c r="A374" s="14" t="s">
        <v>865</v>
      </c>
      <c r="B374" s="14" t="s">
        <v>1068</v>
      </c>
      <c r="C374" s="14" t="s">
        <v>866</v>
      </c>
      <c r="D374" s="14" t="s">
        <v>189</v>
      </c>
      <c r="E374" s="14" t="s">
        <v>79</v>
      </c>
      <c r="F374" s="14" t="s">
        <v>629</v>
      </c>
      <c r="G374" s="17">
        <v>134.00359000000003</v>
      </c>
      <c r="H374" s="17">
        <v>133.37013580246901</v>
      </c>
      <c r="I374" s="17">
        <f t="shared" si="5"/>
        <v>0.63345419753102306</v>
      </c>
    </row>
    <row r="375" spans="1:9" s="21" customFormat="1" x14ac:dyDescent="0.2">
      <c r="A375" s="14" t="s">
        <v>867</v>
      </c>
      <c r="B375" s="14" t="s">
        <v>1068</v>
      </c>
      <c r="C375" s="14" t="s">
        <v>188</v>
      </c>
      <c r="D375" s="14" t="s">
        <v>189</v>
      </c>
      <c r="E375" s="14" t="s">
        <v>79</v>
      </c>
      <c r="F375" s="14" t="s">
        <v>152</v>
      </c>
      <c r="G375" s="17">
        <v>0</v>
      </c>
      <c r="H375" s="17">
        <v>0</v>
      </c>
      <c r="I375" s="17">
        <f t="shared" si="5"/>
        <v>0</v>
      </c>
    </row>
    <row r="376" spans="1:9" s="21" customFormat="1" x14ac:dyDescent="0.2">
      <c r="A376" s="14" t="s">
        <v>868</v>
      </c>
      <c r="B376" s="14" t="s">
        <v>1068</v>
      </c>
      <c r="C376" s="14" t="s">
        <v>190</v>
      </c>
      <c r="D376" s="14" t="s">
        <v>189</v>
      </c>
      <c r="E376" s="14" t="s">
        <v>79</v>
      </c>
      <c r="F376" s="14" t="s">
        <v>152</v>
      </c>
      <c r="G376" s="17">
        <v>0</v>
      </c>
      <c r="H376" s="17">
        <v>0</v>
      </c>
      <c r="I376" s="17">
        <f t="shared" si="5"/>
        <v>0</v>
      </c>
    </row>
    <row r="377" spans="1:9" s="21" customFormat="1" x14ac:dyDescent="0.2">
      <c r="A377" s="14" t="s">
        <v>869</v>
      </c>
      <c r="B377" s="14" t="s">
        <v>1068</v>
      </c>
      <c r="C377" s="14" t="s">
        <v>870</v>
      </c>
      <c r="D377" s="14" t="s">
        <v>189</v>
      </c>
      <c r="E377" s="14" t="s">
        <v>79</v>
      </c>
      <c r="F377" s="14" t="s">
        <v>629</v>
      </c>
      <c r="G377" s="17">
        <v>200.99240000000003</v>
      </c>
      <c r="H377" s="17">
        <v>195</v>
      </c>
      <c r="I377" s="17">
        <f t="shared" si="5"/>
        <v>5.9924000000000319</v>
      </c>
    </row>
    <row r="378" spans="1:9" s="21" customFormat="1" x14ac:dyDescent="0.2">
      <c r="A378" s="14" t="s">
        <v>871</v>
      </c>
      <c r="B378" s="14" t="s">
        <v>1068</v>
      </c>
      <c r="C378" s="14" t="s">
        <v>872</v>
      </c>
      <c r="D378" s="14" t="s">
        <v>189</v>
      </c>
      <c r="E378" s="14" t="s">
        <v>39</v>
      </c>
      <c r="F378" s="14" t="s">
        <v>37</v>
      </c>
      <c r="G378" s="17">
        <v>0</v>
      </c>
      <c r="H378" s="17">
        <v>0</v>
      </c>
      <c r="I378" s="17">
        <f t="shared" si="5"/>
        <v>0</v>
      </c>
    </row>
    <row r="379" spans="1:9" s="21" customFormat="1" x14ac:dyDescent="0.2">
      <c r="A379" s="14" t="s">
        <v>873</v>
      </c>
      <c r="B379" s="14" t="s">
        <v>1068</v>
      </c>
      <c r="C379" s="14" t="s">
        <v>191</v>
      </c>
      <c r="D379" s="14" t="s">
        <v>189</v>
      </c>
      <c r="E379" s="14" t="s">
        <v>39</v>
      </c>
      <c r="F379" s="14" t="s">
        <v>37</v>
      </c>
      <c r="G379" s="17">
        <v>0</v>
      </c>
      <c r="H379" s="17">
        <v>0</v>
      </c>
      <c r="I379" s="17">
        <f t="shared" si="5"/>
        <v>0</v>
      </c>
    </row>
    <row r="380" spans="1:9" s="21" customFormat="1" x14ac:dyDescent="0.2">
      <c r="A380" s="14" t="s">
        <v>874</v>
      </c>
      <c r="B380" s="14" t="s">
        <v>1068</v>
      </c>
      <c r="C380" s="14" t="s">
        <v>192</v>
      </c>
      <c r="D380" s="14" t="s">
        <v>189</v>
      </c>
      <c r="E380" s="14" t="s">
        <v>39</v>
      </c>
      <c r="F380" s="14" t="s">
        <v>37</v>
      </c>
      <c r="G380" s="17">
        <v>0</v>
      </c>
      <c r="H380" s="17">
        <v>0</v>
      </c>
      <c r="I380" s="17">
        <f t="shared" si="5"/>
        <v>0</v>
      </c>
    </row>
    <row r="381" spans="1:9" s="21" customFormat="1" x14ac:dyDescent="0.2">
      <c r="A381" s="14" t="s">
        <v>875</v>
      </c>
      <c r="B381" s="14" t="s">
        <v>1068</v>
      </c>
      <c r="C381" s="14" t="s">
        <v>193</v>
      </c>
      <c r="D381" s="14" t="s">
        <v>189</v>
      </c>
      <c r="E381" s="14" t="s">
        <v>39</v>
      </c>
      <c r="F381" s="14" t="s">
        <v>37</v>
      </c>
      <c r="G381" s="17"/>
      <c r="H381" s="17">
        <v>0</v>
      </c>
      <c r="I381" s="17">
        <f t="shared" si="5"/>
        <v>0</v>
      </c>
    </row>
    <row r="382" spans="1:9" s="21" customFormat="1" x14ac:dyDescent="0.2">
      <c r="A382" s="14" t="s">
        <v>876</v>
      </c>
      <c r="B382" s="14" t="s">
        <v>1068</v>
      </c>
      <c r="C382" s="14" t="s">
        <v>194</v>
      </c>
      <c r="D382" s="14" t="s">
        <v>189</v>
      </c>
      <c r="E382" s="14" t="s">
        <v>79</v>
      </c>
      <c r="F382" s="14" t="s">
        <v>152</v>
      </c>
      <c r="G382" s="17">
        <v>0</v>
      </c>
      <c r="H382" s="17">
        <v>0</v>
      </c>
      <c r="I382" s="17">
        <f t="shared" si="5"/>
        <v>0</v>
      </c>
    </row>
    <row r="383" spans="1:9" s="21" customFormat="1" x14ac:dyDescent="0.2">
      <c r="A383" s="14" t="s">
        <v>877</v>
      </c>
      <c r="B383" s="14" t="s">
        <v>1068</v>
      </c>
      <c r="C383" s="14" t="s">
        <v>195</v>
      </c>
      <c r="D383" s="14" t="s">
        <v>189</v>
      </c>
      <c r="E383" s="14" t="s">
        <v>79</v>
      </c>
      <c r="F383" s="14" t="s">
        <v>48</v>
      </c>
      <c r="G383" s="17">
        <v>235.74817999999999</v>
      </c>
      <c r="H383" s="17">
        <v>207.08139000000003</v>
      </c>
      <c r="I383" s="17">
        <f t="shared" si="5"/>
        <v>28.666789999999963</v>
      </c>
    </row>
    <row r="384" spans="1:9" s="21" customFormat="1" x14ac:dyDescent="0.2">
      <c r="A384" s="14" t="s">
        <v>878</v>
      </c>
      <c r="B384" s="14" t="s">
        <v>1069</v>
      </c>
      <c r="C384" s="14" t="s">
        <v>879</v>
      </c>
      <c r="D384" s="14" t="s">
        <v>880</v>
      </c>
      <c r="E384" s="14" t="s">
        <v>102</v>
      </c>
      <c r="F384" s="14" t="s">
        <v>32</v>
      </c>
      <c r="G384" s="17">
        <v>12.498319999999998</v>
      </c>
      <c r="H384" s="17">
        <v>9.3700599999999987</v>
      </c>
      <c r="I384" s="17">
        <f t="shared" si="5"/>
        <v>3.1282599999999992</v>
      </c>
    </row>
    <row r="385" spans="1:9" s="21" customFormat="1" x14ac:dyDescent="0.2">
      <c r="A385" s="14" t="s">
        <v>881</v>
      </c>
      <c r="B385" s="14" t="s">
        <v>1069</v>
      </c>
      <c r="C385" s="14" t="s">
        <v>196</v>
      </c>
      <c r="D385" s="14" t="s">
        <v>197</v>
      </c>
      <c r="E385" s="14" t="s">
        <v>102</v>
      </c>
      <c r="F385" s="14" t="s">
        <v>32</v>
      </c>
      <c r="G385" s="17">
        <v>324.18286000000018</v>
      </c>
      <c r="H385" s="17">
        <v>310.16166999999996</v>
      </c>
      <c r="I385" s="17">
        <f t="shared" si="5"/>
        <v>14.021190000000217</v>
      </c>
    </row>
    <row r="386" spans="1:9" s="21" customFormat="1" x14ac:dyDescent="0.2">
      <c r="A386" s="14" t="s">
        <v>882</v>
      </c>
      <c r="B386" s="14" t="s">
        <v>1069</v>
      </c>
      <c r="C386" s="14" t="s">
        <v>883</v>
      </c>
      <c r="D386" s="14" t="s">
        <v>197</v>
      </c>
      <c r="E386" s="14" t="s">
        <v>102</v>
      </c>
      <c r="F386" s="14" t="s">
        <v>37</v>
      </c>
      <c r="G386" s="17">
        <v>0</v>
      </c>
      <c r="H386" s="17">
        <v>0</v>
      </c>
      <c r="I386" s="17">
        <f t="shared" si="5"/>
        <v>0</v>
      </c>
    </row>
    <row r="387" spans="1:9" s="21" customFormat="1" x14ac:dyDescent="0.2">
      <c r="A387" s="14" t="s">
        <v>884</v>
      </c>
      <c r="B387" s="14" t="s">
        <v>1068</v>
      </c>
      <c r="C387" s="14" t="s">
        <v>885</v>
      </c>
      <c r="D387" s="14" t="s">
        <v>412</v>
      </c>
      <c r="E387" s="14" t="s">
        <v>39</v>
      </c>
      <c r="F387" s="14" t="s">
        <v>37</v>
      </c>
      <c r="G387" s="17">
        <v>0</v>
      </c>
      <c r="H387" s="17">
        <v>0</v>
      </c>
      <c r="I387" s="17">
        <f t="shared" si="5"/>
        <v>0</v>
      </c>
    </row>
    <row r="388" spans="1:9" s="21" customFormat="1" x14ac:dyDescent="0.2">
      <c r="A388" s="14" t="s">
        <v>886</v>
      </c>
      <c r="B388" s="14" t="s">
        <v>1068</v>
      </c>
      <c r="C388" s="14" t="s">
        <v>887</v>
      </c>
      <c r="D388" s="14" t="s">
        <v>412</v>
      </c>
      <c r="E388" s="14" t="s">
        <v>39</v>
      </c>
      <c r="F388" s="14" t="s">
        <v>37</v>
      </c>
      <c r="G388" s="17">
        <v>0</v>
      </c>
      <c r="H388" s="17">
        <v>0</v>
      </c>
      <c r="I388" s="17">
        <f t="shared" si="5"/>
        <v>0</v>
      </c>
    </row>
    <row r="389" spans="1:9" s="21" customFormat="1" x14ac:dyDescent="0.2">
      <c r="A389" s="14" t="s">
        <v>888</v>
      </c>
      <c r="B389" s="14" t="s">
        <v>1068</v>
      </c>
      <c r="C389" s="14" t="s">
        <v>889</v>
      </c>
      <c r="D389" s="14" t="s">
        <v>412</v>
      </c>
      <c r="E389" s="14" t="s">
        <v>39</v>
      </c>
      <c r="F389" s="14" t="s">
        <v>40</v>
      </c>
      <c r="G389" s="17">
        <v>0</v>
      </c>
      <c r="H389" s="17">
        <v>0</v>
      </c>
      <c r="I389" s="17">
        <f t="shared" si="5"/>
        <v>0</v>
      </c>
    </row>
    <row r="390" spans="1:9" s="21" customFormat="1" x14ac:dyDescent="0.2">
      <c r="A390" s="14" t="s">
        <v>890</v>
      </c>
      <c r="B390" s="14" t="s">
        <v>1068</v>
      </c>
      <c r="C390" s="14" t="s">
        <v>891</v>
      </c>
      <c r="D390" s="14" t="s">
        <v>412</v>
      </c>
      <c r="E390" s="14" t="s">
        <v>39</v>
      </c>
      <c r="F390" s="14" t="s">
        <v>37</v>
      </c>
      <c r="G390" s="17">
        <v>0</v>
      </c>
      <c r="H390" s="17">
        <v>0</v>
      </c>
      <c r="I390" s="17">
        <f t="shared" ref="I390:I453" si="6">G390-H390</f>
        <v>0</v>
      </c>
    </row>
    <row r="391" spans="1:9" s="21" customFormat="1" x14ac:dyDescent="0.2">
      <c r="A391" s="14" t="s">
        <v>892</v>
      </c>
      <c r="B391" s="14" t="s">
        <v>1068</v>
      </c>
      <c r="C391" s="14" t="s">
        <v>893</v>
      </c>
      <c r="D391" s="14" t="s">
        <v>412</v>
      </c>
      <c r="E391" s="14" t="s">
        <v>39</v>
      </c>
      <c r="F391" s="14" t="s">
        <v>37</v>
      </c>
      <c r="G391" s="17">
        <v>0</v>
      </c>
      <c r="H391" s="17">
        <v>0</v>
      </c>
      <c r="I391" s="17">
        <f t="shared" si="6"/>
        <v>0</v>
      </c>
    </row>
    <row r="392" spans="1:9" s="21" customFormat="1" x14ac:dyDescent="0.2">
      <c r="A392" s="14" t="s">
        <v>894</v>
      </c>
      <c r="B392" s="14" t="s">
        <v>1068</v>
      </c>
      <c r="C392" s="14" t="s">
        <v>895</v>
      </c>
      <c r="D392" s="14" t="s">
        <v>412</v>
      </c>
      <c r="E392" s="14" t="s">
        <v>39</v>
      </c>
      <c r="F392" s="14" t="s">
        <v>37</v>
      </c>
      <c r="G392" s="17">
        <v>0</v>
      </c>
      <c r="H392" s="17">
        <v>0</v>
      </c>
      <c r="I392" s="17">
        <f t="shared" si="6"/>
        <v>0</v>
      </c>
    </row>
    <row r="393" spans="1:9" s="21" customFormat="1" x14ac:dyDescent="0.2">
      <c r="A393" s="14" t="s">
        <v>896</v>
      </c>
      <c r="B393" s="14" t="s">
        <v>1068</v>
      </c>
      <c r="C393" s="14" t="s">
        <v>897</v>
      </c>
      <c r="D393" s="14" t="s">
        <v>412</v>
      </c>
      <c r="E393" s="14" t="s">
        <v>39</v>
      </c>
      <c r="F393" s="14" t="s">
        <v>37</v>
      </c>
      <c r="G393" s="17">
        <v>0</v>
      </c>
      <c r="H393" s="17">
        <v>0</v>
      </c>
      <c r="I393" s="17">
        <f t="shared" si="6"/>
        <v>0</v>
      </c>
    </row>
    <row r="394" spans="1:9" s="21" customFormat="1" x14ac:dyDescent="0.2">
      <c r="A394" s="14" t="s">
        <v>898</v>
      </c>
      <c r="B394" s="14" t="s">
        <v>1068</v>
      </c>
      <c r="C394" s="14" t="s">
        <v>899</v>
      </c>
      <c r="D394" s="14" t="s">
        <v>412</v>
      </c>
      <c r="E394" s="14" t="s">
        <v>39</v>
      </c>
      <c r="F394" s="14" t="s">
        <v>37</v>
      </c>
      <c r="G394" s="17">
        <v>0</v>
      </c>
      <c r="H394" s="17">
        <v>0</v>
      </c>
      <c r="I394" s="17">
        <f t="shared" si="6"/>
        <v>0</v>
      </c>
    </row>
    <row r="395" spans="1:9" s="21" customFormat="1" x14ac:dyDescent="0.2">
      <c r="A395" s="14" t="s">
        <v>900</v>
      </c>
      <c r="B395" s="14" t="s">
        <v>1068</v>
      </c>
      <c r="C395" s="14" t="s">
        <v>901</v>
      </c>
      <c r="D395" s="14" t="s">
        <v>412</v>
      </c>
      <c r="E395" s="14" t="s">
        <v>39</v>
      </c>
      <c r="F395" s="14" t="s">
        <v>37</v>
      </c>
      <c r="G395" s="17">
        <v>0</v>
      </c>
      <c r="H395" s="17">
        <v>0</v>
      </c>
      <c r="I395" s="17">
        <f t="shared" si="6"/>
        <v>0</v>
      </c>
    </row>
    <row r="396" spans="1:9" s="21" customFormat="1" x14ac:dyDescent="0.2">
      <c r="A396" s="14" t="s">
        <v>902</v>
      </c>
      <c r="B396" s="14" t="s">
        <v>1068</v>
      </c>
      <c r="C396" s="14" t="s">
        <v>903</v>
      </c>
      <c r="D396" s="14" t="s">
        <v>412</v>
      </c>
      <c r="E396" s="14" t="s">
        <v>39</v>
      </c>
      <c r="F396" s="14" t="s">
        <v>37</v>
      </c>
      <c r="G396" s="17">
        <v>0</v>
      </c>
      <c r="H396" s="17">
        <v>0</v>
      </c>
      <c r="I396" s="17">
        <f t="shared" si="6"/>
        <v>0</v>
      </c>
    </row>
    <row r="397" spans="1:9" s="21" customFormat="1" x14ac:dyDescent="0.2">
      <c r="A397" s="14" t="s">
        <v>904</v>
      </c>
      <c r="B397" s="14" t="s">
        <v>1068</v>
      </c>
      <c r="C397" s="14" t="s">
        <v>905</v>
      </c>
      <c r="D397" s="14" t="s">
        <v>412</v>
      </c>
      <c r="E397" s="14" t="s">
        <v>39</v>
      </c>
      <c r="F397" s="14" t="s">
        <v>37</v>
      </c>
      <c r="G397" s="17">
        <v>0</v>
      </c>
      <c r="H397" s="17">
        <v>0</v>
      </c>
      <c r="I397" s="17">
        <f t="shared" si="6"/>
        <v>0</v>
      </c>
    </row>
    <row r="398" spans="1:9" s="21" customFormat="1" x14ac:dyDescent="0.2">
      <c r="A398" s="14" t="s">
        <v>906</v>
      </c>
      <c r="B398" s="14" t="s">
        <v>1068</v>
      </c>
      <c r="C398" s="14" t="s">
        <v>907</v>
      </c>
      <c r="D398" s="14" t="s">
        <v>412</v>
      </c>
      <c r="E398" s="14" t="s">
        <v>39</v>
      </c>
      <c r="F398" s="14" t="s">
        <v>37</v>
      </c>
      <c r="G398" s="17">
        <v>0</v>
      </c>
      <c r="H398" s="17">
        <v>0</v>
      </c>
      <c r="I398" s="17">
        <f t="shared" si="6"/>
        <v>0</v>
      </c>
    </row>
    <row r="399" spans="1:9" s="21" customFormat="1" x14ac:dyDescent="0.2">
      <c r="A399" s="14" t="s">
        <v>908</v>
      </c>
      <c r="B399" s="14" t="s">
        <v>1068</v>
      </c>
      <c r="C399" s="14" t="s">
        <v>909</v>
      </c>
      <c r="D399" s="14" t="s">
        <v>412</v>
      </c>
      <c r="E399" s="14" t="s">
        <v>39</v>
      </c>
      <c r="F399" s="14" t="s">
        <v>37</v>
      </c>
      <c r="G399" s="17">
        <v>0</v>
      </c>
      <c r="H399" s="17">
        <v>0</v>
      </c>
      <c r="I399" s="17">
        <f t="shared" si="6"/>
        <v>0</v>
      </c>
    </row>
    <row r="400" spans="1:9" s="21" customFormat="1" x14ac:dyDescent="0.2">
      <c r="A400" s="14" t="s">
        <v>910</v>
      </c>
      <c r="B400" s="14" t="s">
        <v>1068</v>
      </c>
      <c r="C400" s="14" t="s">
        <v>911</v>
      </c>
      <c r="D400" s="14" t="s">
        <v>912</v>
      </c>
      <c r="E400" s="14" t="s">
        <v>31</v>
      </c>
      <c r="F400" s="14" t="s">
        <v>40</v>
      </c>
      <c r="G400" s="17">
        <v>0</v>
      </c>
      <c r="H400" s="17">
        <v>0</v>
      </c>
      <c r="I400" s="17">
        <f t="shared" si="6"/>
        <v>0</v>
      </c>
    </row>
    <row r="401" spans="1:9" s="21" customFormat="1" x14ac:dyDescent="0.2">
      <c r="A401" s="14" t="s">
        <v>913</v>
      </c>
      <c r="B401" s="14" t="s">
        <v>1068</v>
      </c>
      <c r="C401" s="14" t="s">
        <v>914</v>
      </c>
      <c r="D401" s="14" t="s">
        <v>912</v>
      </c>
      <c r="E401" s="14" t="s">
        <v>31</v>
      </c>
      <c r="F401" s="14" t="s">
        <v>40</v>
      </c>
      <c r="G401" s="17">
        <v>-50.283380000000008</v>
      </c>
      <c r="H401" s="17">
        <v>-3.9968499999999998</v>
      </c>
      <c r="I401" s="17">
        <f t="shared" si="6"/>
        <v>-46.286530000000006</v>
      </c>
    </row>
    <row r="402" spans="1:9" s="21" customFormat="1" x14ac:dyDescent="0.2">
      <c r="A402" s="14" t="s">
        <v>915</v>
      </c>
      <c r="B402" s="14" t="s">
        <v>1068</v>
      </c>
      <c r="C402" s="14" t="s">
        <v>916</v>
      </c>
      <c r="D402" s="14" t="s">
        <v>917</v>
      </c>
      <c r="E402" s="14" t="s">
        <v>39</v>
      </c>
      <c r="F402" s="14" t="s">
        <v>37</v>
      </c>
      <c r="G402" s="17">
        <v>0</v>
      </c>
      <c r="H402" s="17">
        <v>0</v>
      </c>
      <c r="I402" s="17">
        <f t="shared" si="6"/>
        <v>0</v>
      </c>
    </row>
    <row r="403" spans="1:9" s="21" customFormat="1" x14ac:dyDescent="0.2">
      <c r="A403" s="14" t="s">
        <v>918</v>
      </c>
      <c r="B403" s="14" t="s">
        <v>1068</v>
      </c>
      <c r="C403" s="14" t="s">
        <v>919</v>
      </c>
      <c r="D403" s="14" t="s">
        <v>917</v>
      </c>
      <c r="E403" s="14" t="s">
        <v>39</v>
      </c>
      <c r="F403" s="14" t="s">
        <v>37</v>
      </c>
      <c r="G403" s="17">
        <v>0</v>
      </c>
      <c r="H403" s="17">
        <v>0</v>
      </c>
      <c r="I403" s="17">
        <f t="shared" si="6"/>
        <v>0</v>
      </c>
    </row>
    <row r="404" spans="1:9" s="21" customFormat="1" x14ac:dyDescent="0.2">
      <c r="A404" s="14" t="s">
        <v>920</v>
      </c>
      <c r="B404" s="14" t="s">
        <v>1068</v>
      </c>
      <c r="C404" s="14" t="s">
        <v>921</v>
      </c>
      <c r="D404" s="14" t="s">
        <v>199</v>
      </c>
      <c r="E404" s="14" t="s">
        <v>79</v>
      </c>
      <c r="F404" s="14" t="s">
        <v>48</v>
      </c>
      <c r="G404" s="17">
        <v>502.37501000000003</v>
      </c>
      <c r="H404" s="17">
        <v>500</v>
      </c>
      <c r="I404" s="17">
        <f t="shared" si="6"/>
        <v>2.3750100000000316</v>
      </c>
    </row>
    <row r="405" spans="1:9" s="21" customFormat="1" x14ac:dyDescent="0.2">
      <c r="A405" s="14" t="s">
        <v>922</v>
      </c>
      <c r="B405" s="14" t="s">
        <v>1068</v>
      </c>
      <c r="C405" s="14" t="s">
        <v>923</v>
      </c>
      <c r="D405" s="14" t="s">
        <v>199</v>
      </c>
      <c r="E405" s="14" t="s">
        <v>79</v>
      </c>
      <c r="F405" s="14" t="s">
        <v>629</v>
      </c>
      <c r="G405" s="17">
        <v>0</v>
      </c>
      <c r="H405" s="17">
        <v>0</v>
      </c>
      <c r="I405" s="17">
        <f t="shared" si="6"/>
        <v>0</v>
      </c>
    </row>
    <row r="406" spans="1:9" s="21" customFormat="1" x14ac:dyDescent="0.2">
      <c r="A406" s="14" t="s">
        <v>924</v>
      </c>
      <c r="B406" s="14" t="s">
        <v>1068</v>
      </c>
      <c r="C406" s="14" t="s">
        <v>925</v>
      </c>
      <c r="D406" s="14" t="s">
        <v>199</v>
      </c>
      <c r="E406" s="14" t="s">
        <v>79</v>
      </c>
      <c r="F406" s="14" t="s">
        <v>152</v>
      </c>
      <c r="G406" s="17">
        <v>0</v>
      </c>
      <c r="H406" s="17">
        <v>0</v>
      </c>
      <c r="I406" s="17">
        <f t="shared" si="6"/>
        <v>0</v>
      </c>
    </row>
    <row r="407" spans="1:9" s="21" customFormat="1" x14ac:dyDescent="0.2">
      <c r="A407" s="14" t="s">
        <v>926</v>
      </c>
      <c r="B407" s="14" t="s">
        <v>1068</v>
      </c>
      <c r="C407" s="14" t="s">
        <v>198</v>
      </c>
      <c r="D407" s="14" t="s">
        <v>199</v>
      </c>
      <c r="E407" s="14" t="s">
        <v>79</v>
      </c>
      <c r="F407" s="14" t="s">
        <v>152</v>
      </c>
      <c r="G407" s="17">
        <v>0</v>
      </c>
      <c r="H407" s="17">
        <v>0</v>
      </c>
      <c r="I407" s="17">
        <f t="shared" si="6"/>
        <v>0</v>
      </c>
    </row>
    <row r="408" spans="1:9" s="21" customFormat="1" x14ac:dyDescent="0.2">
      <c r="A408" s="14" t="s">
        <v>927</v>
      </c>
      <c r="B408" s="14" t="s">
        <v>1068</v>
      </c>
      <c r="C408" s="14" t="s">
        <v>200</v>
      </c>
      <c r="D408" s="14" t="s">
        <v>199</v>
      </c>
      <c r="E408" s="14" t="s">
        <v>79</v>
      </c>
      <c r="F408" s="14" t="s">
        <v>152</v>
      </c>
      <c r="G408" s="17">
        <v>0</v>
      </c>
      <c r="H408" s="17">
        <v>0</v>
      </c>
      <c r="I408" s="17">
        <f t="shared" si="6"/>
        <v>0</v>
      </c>
    </row>
    <row r="409" spans="1:9" s="21" customFormat="1" x14ac:dyDescent="0.2">
      <c r="A409" s="14" t="s">
        <v>928</v>
      </c>
      <c r="B409" s="14" t="s">
        <v>1068</v>
      </c>
      <c r="C409" s="14" t="s">
        <v>201</v>
      </c>
      <c r="D409" s="14" t="s">
        <v>199</v>
      </c>
      <c r="E409" s="14" t="s">
        <v>79</v>
      </c>
      <c r="F409" s="14" t="s">
        <v>152</v>
      </c>
      <c r="G409" s="17">
        <v>0</v>
      </c>
      <c r="H409" s="17">
        <v>0</v>
      </c>
      <c r="I409" s="17">
        <f t="shared" si="6"/>
        <v>0</v>
      </c>
    </row>
    <row r="410" spans="1:9" s="21" customFormat="1" x14ac:dyDescent="0.2">
      <c r="A410" s="14" t="s">
        <v>929</v>
      </c>
      <c r="B410" s="14" t="s">
        <v>1068</v>
      </c>
      <c r="C410" s="14" t="s">
        <v>202</v>
      </c>
      <c r="D410" s="14" t="s">
        <v>199</v>
      </c>
      <c r="E410" s="14" t="s">
        <v>79</v>
      </c>
      <c r="F410" s="14" t="s">
        <v>152</v>
      </c>
      <c r="G410" s="17">
        <v>0</v>
      </c>
      <c r="H410" s="17">
        <v>0</v>
      </c>
      <c r="I410" s="17">
        <f t="shared" si="6"/>
        <v>0</v>
      </c>
    </row>
    <row r="411" spans="1:9" s="21" customFormat="1" x14ac:dyDescent="0.2">
      <c r="A411" s="14" t="s">
        <v>930</v>
      </c>
      <c r="B411" s="14" t="s">
        <v>1068</v>
      </c>
      <c r="C411" s="14" t="s">
        <v>203</v>
      </c>
      <c r="D411" s="14" t="s">
        <v>199</v>
      </c>
      <c r="E411" s="14" t="s">
        <v>79</v>
      </c>
      <c r="F411" s="14" t="s">
        <v>152</v>
      </c>
      <c r="G411" s="17">
        <v>0</v>
      </c>
      <c r="H411" s="17">
        <v>0</v>
      </c>
      <c r="I411" s="17">
        <f t="shared" si="6"/>
        <v>0</v>
      </c>
    </row>
    <row r="412" spans="1:9" s="21" customFormat="1" x14ac:dyDescent="0.2">
      <c r="A412" s="14" t="s">
        <v>931</v>
      </c>
      <c r="B412" s="14" t="s">
        <v>1068</v>
      </c>
      <c r="C412" s="14" t="s">
        <v>204</v>
      </c>
      <c r="D412" s="14" t="s">
        <v>199</v>
      </c>
      <c r="E412" s="14" t="s">
        <v>79</v>
      </c>
      <c r="F412" s="14" t="s">
        <v>152</v>
      </c>
      <c r="G412" s="17">
        <v>0</v>
      </c>
      <c r="H412" s="17">
        <v>0</v>
      </c>
      <c r="I412" s="17">
        <f t="shared" si="6"/>
        <v>0</v>
      </c>
    </row>
    <row r="413" spans="1:9" s="21" customFormat="1" x14ac:dyDescent="0.2">
      <c r="A413" s="14" t="s">
        <v>932</v>
      </c>
      <c r="B413" s="14" t="s">
        <v>1068</v>
      </c>
      <c r="C413" s="14" t="s">
        <v>205</v>
      </c>
      <c r="D413" s="14" t="s">
        <v>199</v>
      </c>
      <c r="E413" s="14" t="s">
        <v>79</v>
      </c>
      <c r="F413" s="14" t="s">
        <v>152</v>
      </c>
      <c r="G413" s="17">
        <v>0</v>
      </c>
      <c r="H413" s="17">
        <v>0</v>
      </c>
      <c r="I413" s="17">
        <f t="shared" si="6"/>
        <v>0</v>
      </c>
    </row>
    <row r="414" spans="1:9" s="21" customFormat="1" x14ac:dyDescent="0.2">
      <c r="A414" s="14" t="s">
        <v>933</v>
      </c>
      <c r="B414" s="14" t="s">
        <v>1068</v>
      </c>
      <c r="C414" s="14" t="s">
        <v>206</v>
      </c>
      <c r="D414" s="14" t="s">
        <v>199</v>
      </c>
      <c r="E414" s="14" t="s">
        <v>79</v>
      </c>
      <c r="F414" s="14" t="s">
        <v>152</v>
      </c>
      <c r="G414" s="17">
        <v>0</v>
      </c>
      <c r="H414" s="17">
        <v>0</v>
      </c>
      <c r="I414" s="17">
        <f t="shared" si="6"/>
        <v>0</v>
      </c>
    </row>
    <row r="415" spans="1:9" s="21" customFormat="1" x14ac:dyDescent="0.2">
      <c r="A415" s="14" t="s">
        <v>934</v>
      </c>
      <c r="B415" s="14" t="s">
        <v>1068</v>
      </c>
      <c r="C415" s="14" t="s">
        <v>207</v>
      </c>
      <c r="D415" s="14" t="s">
        <v>199</v>
      </c>
      <c r="E415" s="14" t="s">
        <v>79</v>
      </c>
      <c r="F415" s="14" t="s">
        <v>152</v>
      </c>
      <c r="G415" s="17">
        <v>0</v>
      </c>
      <c r="H415" s="17">
        <v>0</v>
      </c>
      <c r="I415" s="17">
        <f t="shared" si="6"/>
        <v>0</v>
      </c>
    </row>
    <row r="416" spans="1:9" s="21" customFormat="1" x14ac:dyDescent="0.2">
      <c r="A416" s="14" t="s">
        <v>935</v>
      </c>
      <c r="B416" s="14" t="s">
        <v>1068</v>
      </c>
      <c r="C416" s="14" t="s">
        <v>208</v>
      </c>
      <c r="D416" s="14" t="s">
        <v>199</v>
      </c>
      <c r="E416" s="14" t="s">
        <v>79</v>
      </c>
      <c r="F416" s="14" t="s">
        <v>152</v>
      </c>
      <c r="G416" s="17">
        <v>0</v>
      </c>
      <c r="H416" s="17">
        <v>0</v>
      </c>
      <c r="I416" s="17">
        <f t="shared" si="6"/>
        <v>0</v>
      </c>
    </row>
    <row r="417" spans="1:9" s="21" customFormat="1" x14ac:dyDescent="0.2">
      <c r="A417" s="14" t="s">
        <v>936</v>
      </c>
      <c r="B417" s="14" t="s">
        <v>1068</v>
      </c>
      <c r="C417" s="14" t="s">
        <v>209</v>
      </c>
      <c r="D417" s="14" t="s">
        <v>199</v>
      </c>
      <c r="E417" s="14" t="s">
        <v>79</v>
      </c>
      <c r="F417" s="14" t="s">
        <v>152</v>
      </c>
      <c r="G417" s="17">
        <v>617.49110999999994</v>
      </c>
      <c r="H417" s="17">
        <v>384.3</v>
      </c>
      <c r="I417" s="17">
        <f t="shared" si="6"/>
        <v>233.19110999999992</v>
      </c>
    </row>
    <row r="418" spans="1:9" s="21" customFormat="1" x14ac:dyDescent="0.2">
      <c r="A418" s="14" t="s">
        <v>937</v>
      </c>
      <c r="B418" s="14" t="s">
        <v>1068</v>
      </c>
      <c r="C418" s="14" t="s">
        <v>210</v>
      </c>
      <c r="D418" s="14" t="s">
        <v>199</v>
      </c>
      <c r="E418" s="14" t="s">
        <v>79</v>
      </c>
      <c r="F418" s="14" t="s">
        <v>152</v>
      </c>
      <c r="G418" s="17">
        <v>60.284999999999997</v>
      </c>
      <c r="H418" s="17">
        <v>260</v>
      </c>
      <c r="I418" s="17">
        <f t="shared" si="6"/>
        <v>-199.715</v>
      </c>
    </row>
    <row r="419" spans="1:9" s="21" customFormat="1" x14ac:dyDescent="0.2">
      <c r="A419" s="14" t="s">
        <v>938</v>
      </c>
      <c r="B419" s="14" t="s">
        <v>1068</v>
      </c>
      <c r="C419" s="14" t="s">
        <v>211</v>
      </c>
      <c r="D419" s="14" t="s">
        <v>199</v>
      </c>
      <c r="E419" s="14" t="s">
        <v>79</v>
      </c>
      <c r="F419" s="14" t="s">
        <v>152</v>
      </c>
      <c r="G419" s="17"/>
      <c r="H419" s="17">
        <v>0</v>
      </c>
      <c r="I419" s="17">
        <f t="shared" si="6"/>
        <v>0</v>
      </c>
    </row>
    <row r="420" spans="1:9" s="21" customFormat="1" x14ac:dyDescent="0.2">
      <c r="A420" s="14" t="s">
        <v>939</v>
      </c>
      <c r="B420" s="14" t="s">
        <v>1068</v>
      </c>
      <c r="C420" s="14" t="s">
        <v>212</v>
      </c>
      <c r="D420" s="14" t="s">
        <v>199</v>
      </c>
      <c r="E420" s="14" t="s">
        <v>79</v>
      </c>
      <c r="F420" s="14" t="s">
        <v>152</v>
      </c>
      <c r="G420" s="17"/>
      <c r="H420" s="17">
        <v>0</v>
      </c>
      <c r="I420" s="17">
        <f t="shared" si="6"/>
        <v>0</v>
      </c>
    </row>
    <row r="421" spans="1:9" s="21" customFormat="1" x14ac:dyDescent="0.2">
      <c r="A421" s="14" t="s">
        <v>940</v>
      </c>
      <c r="B421" s="14" t="s">
        <v>1068</v>
      </c>
      <c r="C421" s="14" t="s">
        <v>213</v>
      </c>
      <c r="D421" s="14" t="s">
        <v>199</v>
      </c>
      <c r="E421" s="14" t="s">
        <v>79</v>
      </c>
      <c r="F421" s="14" t="s">
        <v>152</v>
      </c>
      <c r="G421" s="17">
        <v>0</v>
      </c>
      <c r="H421" s="17">
        <v>0</v>
      </c>
      <c r="I421" s="17">
        <f t="shared" si="6"/>
        <v>0</v>
      </c>
    </row>
    <row r="422" spans="1:9" s="21" customFormat="1" x14ac:dyDescent="0.2">
      <c r="A422" s="14" t="s">
        <v>941</v>
      </c>
      <c r="B422" s="14" t="s">
        <v>1068</v>
      </c>
      <c r="C422" s="14" t="s">
        <v>942</v>
      </c>
      <c r="D422" s="14" t="s">
        <v>944</v>
      </c>
      <c r="E422" s="14" t="s">
        <v>31</v>
      </c>
      <c r="F422" s="14" t="s">
        <v>943</v>
      </c>
      <c r="G422" s="17">
        <v>3.5815999999999999</v>
      </c>
      <c r="H422" s="17">
        <v>3.5815999999999999</v>
      </c>
      <c r="I422" s="17">
        <f t="shared" si="6"/>
        <v>0</v>
      </c>
    </row>
    <row r="423" spans="1:9" s="21" customFormat="1" x14ac:dyDescent="0.2">
      <c r="A423" s="14" t="s">
        <v>945</v>
      </c>
      <c r="B423" s="14" t="s">
        <v>1068</v>
      </c>
      <c r="C423" s="14" t="s">
        <v>946</v>
      </c>
      <c r="D423" s="14" t="s">
        <v>947</v>
      </c>
      <c r="E423" s="14" t="s">
        <v>68</v>
      </c>
      <c r="F423" s="14" t="s">
        <v>104</v>
      </c>
      <c r="G423" s="17">
        <v>16.396819999999998</v>
      </c>
      <c r="H423" s="17">
        <v>16.55218</v>
      </c>
      <c r="I423" s="17">
        <f t="shared" si="6"/>
        <v>-0.15536000000000172</v>
      </c>
    </row>
    <row r="424" spans="1:9" s="21" customFormat="1" x14ac:dyDescent="0.2">
      <c r="A424" s="14" t="s">
        <v>948</v>
      </c>
      <c r="B424" s="14" t="s">
        <v>1068</v>
      </c>
      <c r="C424" s="14" t="s">
        <v>214</v>
      </c>
      <c r="D424" s="14" t="s">
        <v>215</v>
      </c>
      <c r="E424" s="14" t="s">
        <v>39</v>
      </c>
      <c r="F424" s="14" t="s">
        <v>37</v>
      </c>
      <c r="G424" s="17"/>
      <c r="H424" s="17">
        <v>0</v>
      </c>
      <c r="I424" s="17">
        <f t="shared" si="6"/>
        <v>0</v>
      </c>
    </row>
    <row r="425" spans="1:9" s="21" customFormat="1" x14ac:dyDescent="0.2">
      <c r="A425" s="14" t="s">
        <v>949</v>
      </c>
      <c r="B425" s="14" t="s">
        <v>1068</v>
      </c>
      <c r="C425" s="14" t="s">
        <v>216</v>
      </c>
      <c r="D425" s="14" t="s">
        <v>215</v>
      </c>
      <c r="E425" s="14" t="s">
        <v>39</v>
      </c>
      <c r="F425" s="14" t="s">
        <v>37</v>
      </c>
      <c r="G425" s="17">
        <v>1493.20081</v>
      </c>
      <c r="H425" s="17">
        <v>1371.48</v>
      </c>
      <c r="I425" s="17">
        <f t="shared" si="6"/>
        <v>121.72081000000003</v>
      </c>
    </row>
    <row r="426" spans="1:9" s="21" customFormat="1" x14ac:dyDescent="0.2">
      <c r="A426" s="14" t="s">
        <v>950</v>
      </c>
      <c r="B426" s="14" t="s">
        <v>1068</v>
      </c>
      <c r="C426" s="14" t="s">
        <v>951</v>
      </c>
      <c r="D426" s="14" t="s">
        <v>215</v>
      </c>
      <c r="E426" s="14" t="s">
        <v>39</v>
      </c>
      <c r="F426" s="14" t="s">
        <v>37</v>
      </c>
      <c r="G426" s="17">
        <v>0</v>
      </c>
      <c r="H426" s="17">
        <v>0</v>
      </c>
      <c r="I426" s="17">
        <f t="shared" si="6"/>
        <v>0</v>
      </c>
    </row>
    <row r="427" spans="1:9" s="21" customFormat="1" x14ac:dyDescent="0.2">
      <c r="A427" s="14" t="s">
        <v>952</v>
      </c>
      <c r="B427" s="14" t="s">
        <v>1068</v>
      </c>
      <c r="C427" s="14" t="s">
        <v>953</v>
      </c>
      <c r="D427" s="14" t="s">
        <v>215</v>
      </c>
      <c r="E427" s="14" t="s">
        <v>39</v>
      </c>
      <c r="F427" s="14" t="s">
        <v>37</v>
      </c>
      <c r="G427" s="17">
        <v>0</v>
      </c>
      <c r="H427" s="17">
        <v>0</v>
      </c>
      <c r="I427" s="17">
        <f t="shared" si="6"/>
        <v>0</v>
      </c>
    </row>
    <row r="428" spans="1:9" s="21" customFormat="1" x14ac:dyDescent="0.2">
      <c r="A428" s="14" t="s">
        <v>954</v>
      </c>
      <c r="B428" s="14" t="s">
        <v>1068</v>
      </c>
      <c r="C428" s="14" t="s">
        <v>955</v>
      </c>
      <c r="D428" s="14" t="s">
        <v>215</v>
      </c>
      <c r="E428" s="14" t="s">
        <v>39</v>
      </c>
      <c r="F428" s="14" t="s">
        <v>37</v>
      </c>
      <c r="G428" s="17">
        <v>0</v>
      </c>
      <c r="H428" s="17">
        <v>0</v>
      </c>
      <c r="I428" s="17">
        <f t="shared" si="6"/>
        <v>0</v>
      </c>
    </row>
    <row r="429" spans="1:9" s="21" customFormat="1" x14ac:dyDescent="0.2">
      <c r="A429" s="14" t="s">
        <v>956</v>
      </c>
      <c r="B429" s="14" t="s">
        <v>1068</v>
      </c>
      <c r="C429" s="14" t="s">
        <v>957</v>
      </c>
      <c r="D429" s="14" t="s">
        <v>215</v>
      </c>
      <c r="E429" s="14" t="s">
        <v>39</v>
      </c>
      <c r="F429" s="14" t="s">
        <v>37</v>
      </c>
      <c r="G429" s="17">
        <v>0</v>
      </c>
      <c r="H429" s="17">
        <v>0</v>
      </c>
      <c r="I429" s="17">
        <f t="shared" si="6"/>
        <v>0</v>
      </c>
    </row>
    <row r="430" spans="1:9" s="21" customFormat="1" x14ac:dyDescent="0.2">
      <c r="A430" s="14" t="s">
        <v>958</v>
      </c>
      <c r="B430" s="14" t="s">
        <v>1068</v>
      </c>
      <c r="C430" s="14" t="s">
        <v>217</v>
      </c>
      <c r="D430" s="14" t="s">
        <v>215</v>
      </c>
      <c r="E430" s="14" t="s">
        <v>39</v>
      </c>
      <c r="F430" s="14" t="s">
        <v>37</v>
      </c>
      <c r="G430" s="17">
        <v>1702.7062800000001</v>
      </c>
      <c r="H430" s="17">
        <v>1079.0034599999999</v>
      </c>
      <c r="I430" s="17">
        <f t="shared" si="6"/>
        <v>623.7028200000002</v>
      </c>
    </row>
    <row r="431" spans="1:9" s="21" customFormat="1" x14ac:dyDescent="0.2">
      <c r="A431" s="14" t="s">
        <v>959</v>
      </c>
      <c r="B431" s="14" t="s">
        <v>1068</v>
      </c>
      <c r="C431" s="14" t="s">
        <v>218</v>
      </c>
      <c r="D431" s="14" t="s">
        <v>215</v>
      </c>
      <c r="E431" s="14" t="s">
        <v>39</v>
      </c>
      <c r="F431" s="14" t="s">
        <v>37</v>
      </c>
      <c r="G431" s="17">
        <v>0</v>
      </c>
      <c r="H431" s="17">
        <v>0</v>
      </c>
      <c r="I431" s="17">
        <f t="shared" si="6"/>
        <v>0</v>
      </c>
    </row>
    <row r="432" spans="1:9" s="21" customFormat="1" x14ac:dyDescent="0.2">
      <c r="A432" s="14" t="s">
        <v>960</v>
      </c>
      <c r="B432" s="14" t="s">
        <v>1068</v>
      </c>
      <c r="C432" s="14" t="s">
        <v>219</v>
      </c>
      <c r="D432" s="14" t="s">
        <v>215</v>
      </c>
      <c r="E432" s="14" t="s">
        <v>39</v>
      </c>
      <c r="F432" s="14" t="s">
        <v>37</v>
      </c>
      <c r="G432" s="17">
        <v>0</v>
      </c>
      <c r="H432" s="17">
        <v>0</v>
      </c>
      <c r="I432" s="17">
        <f t="shared" si="6"/>
        <v>0</v>
      </c>
    </row>
    <row r="433" spans="1:9" s="21" customFormat="1" x14ac:dyDescent="0.2">
      <c r="A433" s="14" t="s">
        <v>961</v>
      </c>
      <c r="B433" s="14" t="s">
        <v>1068</v>
      </c>
      <c r="C433" s="14" t="s">
        <v>220</v>
      </c>
      <c r="D433" s="14" t="s">
        <v>215</v>
      </c>
      <c r="E433" s="14" t="s">
        <v>39</v>
      </c>
      <c r="F433" s="14" t="s">
        <v>37</v>
      </c>
      <c r="G433" s="17">
        <v>82.35567000000006</v>
      </c>
      <c r="H433" s="17">
        <v>81.742289999999997</v>
      </c>
      <c r="I433" s="17">
        <f t="shared" si="6"/>
        <v>0.61338000000006332</v>
      </c>
    </row>
    <row r="434" spans="1:9" s="21" customFormat="1" x14ac:dyDescent="0.2">
      <c r="A434" s="14" t="s">
        <v>962</v>
      </c>
      <c r="B434" s="14" t="s">
        <v>1068</v>
      </c>
      <c r="C434" s="14" t="s">
        <v>221</v>
      </c>
      <c r="D434" s="14" t="s">
        <v>215</v>
      </c>
      <c r="E434" s="14" t="s">
        <v>39</v>
      </c>
      <c r="F434" s="14" t="s">
        <v>37</v>
      </c>
      <c r="G434" s="17">
        <v>263.50185999999997</v>
      </c>
      <c r="H434" s="17">
        <v>108.98989</v>
      </c>
      <c r="I434" s="17">
        <f t="shared" si="6"/>
        <v>154.51196999999996</v>
      </c>
    </row>
    <row r="435" spans="1:9" s="21" customFormat="1" x14ac:dyDescent="0.2">
      <c r="A435" s="14" t="s">
        <v>963</v>
      </c>
      <c r="B435" s="14" t="s">
        <v>1068</v>
      </c>
      <c r="C435" s="14" t="s">
        <v>222</v>
      </c>
      <c r="D435" s="14" t="s">
        <v>215</v>
      </c>
      <c r="E435" s="14" t="s">
        <v>39</v>
      </c>
      <c r="F435" s="14" t="s">
        <v>37</v>
      </c>
      <c r="G435" s="17">
        <v>128.86199000000002</v>
      </c>
      <c r="H435" s="17">
        <v>138.41756000000001</v>
      </c>
      <c r="I435" s="17">
        <f t="shared" si="6"/>
        <v>-9.5555699999999888</v>
      </c>
    </row>
    <row r="436" spans="1:9" s="21" customFormat="1" x14ac:dyDescent="0.2">
      <c r="A436" s="14" t="s">
        <v>964</v>
      </c>
      <c r="B436" s="14" t="s">
        <v>1068</v>
      </c>
      <c r="C436" s="14" t="s">
        <v>223</v>
      </c>
      <c r="D436" s="14" t="s">
        <v>215</v>
      </c>
      <c r="E436" s="14" t="s">
        <v>39</v>
      </c>
      <c r="F436" s="14" t="s">
        <v>37</v>
      </c>
      <c r="G436" s="17">
        <v>0</v>
      </c>
      <c r="H436" s="17">
        <v>0</v>
      </c>
      <c r="I436" s="17">
        <f t="shared" si="6"/>
        <v>0</v>
      </c>
    </row>
    <row r="437" spans="1:9" s="21" customFormat="1" x14ac:dyDescent="0.2">
      <c r="A437" s="14" t="s">
        <v>965</v>
      </c>
      <c r="B437" s="14" t="s">
        <v>1068</v>
      </c>
      <c r="C437" s="14" t="s">
        <v>224</v>
      </c>
      <c r="D437" s="14" t="s">
        <v>215</v>
      </c>
      <c r="E437" s="14" t="s">
        <v>39</v>
      </c>
      <c r="F437" s="14" t="s">
        <v>37</v>
      </c>
      <c r="G437" s="17">
        <v>104.74051999999999</v>
      </c>
      <c r="H437" s="17">
        <v>201.63146</v>
      </c>
      <c r="I437" s="17">
        <f t="shared" si="6"/>
        <v>-96.890940000000015</v>
      </c>
    </row>
    <row r="438" spans="1:9" s="21" customFormat="1" x14ac:dyDescent="0.2">
      <c r="A438" s="14" t="s">
        <v>966</v>
      </c>
      <c r="B438" s="14" t="s">
        <v>1068</v>
      </c>
      <c r="C438" s="14" t="s">
        <v>967</v>
      </c>
      <c r="D438" s="14" t="s">
        <v>215</v>
      </c>
      <c r="E438" s="14" t="s">
        <v>39</v>
      </c>
      <c r="F438" s="14" t="s">
        <v>37</v>
      </c>
      <c r="G438" s="17">
        <v>-4.7519999999999998</v>
      </c>
      <c r="H438" s="17">
        <v>-4.7519999999999998</v>
      </c>
      <c r="I438" s="17">
        <f t="shared" si="6"/>
        <v>0</v>
      </c>
    </row>
    <row r="439" spans="1:9" s="21" customFormat="1" x14ac:dyDescent="0.2">
      <c r="A439" s="14" t="s">
        <v>968</v>
      </c>
      <c r="B439" s="14" t="s">
        <v>1068</v>
      </c>
      <c r="C439" s="14" t="s">
        <v>969</v>
      </c>
      <c r="D439" s="14" t="s">
        <v>215</v>
      </c>
      <c r="E439" s="14" t="s">
        <v>39</v>
      </c>
      <c r="F439" s="14" t="s">
        <v>37</v>
      </c>
      <c r="G439" s="17">
        <v>0</v>
      </c>
      <c r="H439" s="17">
        <v>0</v>
      </c>
      <c r="I439" s="17">
        <f t="shared" si="6"/>
        <v>0</v>
      </c>
    </row>
    <row r="440" spans="1:9" s="21" customFormat="1" x14ac:dyDescent="0.2">
      <c r="A440" s="14" t="s">
        <v>970</v>
      </c>
      <c r="B440" s="14" t="s">
        <v>1068</v>
      </c>
      <c r="C440" s="14" t="s">
        <v>971</v>
      </c>
      <c r="D440" s="14" t="s">
        <v>215</v>
      </c>
      <c r="E440" s="14" t="s">
        <v>39</v>
      </c>
      <c r="F440" s="14" t="s">
        <v>37</v>
      </c>
      <c r="G440" s="17">
        <v>189.58592000000004</v>
      </c>
      <c r="H440" s="17">
        <v>189.64260000000002</v>
      </c>
      <c r="I440" s="17">
        <f t="shared" si="6"/>
        <v>-5.6679999999971642E-2</v>
      </c>
    </row>
    <row r="441" spans="1:9" s="21" customFormat="1" x14ac:dyDescent="0.2">
      <c r="A441" s="14" t="s">
        <v>972</v>
      </c>
      <c r="B441" s="14" t="s">
        <v>1068</v>
      </c>
      <c r="C441" s="14" t="s">
        <v>973</v>
      </c>
      <c r="D441" s="14" t="s">
        <v>215</v>
      </c>
      <c r="E441" s="14" t="s">
        <v>39</v>
      </c>
      <c r="F441" s="14" t="s">
        <v>37</v>
      </c>
      <c r="G441" s="17">
        <v>0</v>
      </c>
      <c r="H441" s="17">
        <v>0</v>
      </c>
      <c r="I441" s="17">
        <f t="shared" si="6"/>
        <v>0</v>
      </c>
    </row>
    <row r="442" spans="1:9" s="21" customFormat="1" x14ac:dyDescent="0.2">
      <c r="A442" s="14" t="s">
        <v>974</v>
      </c>
      <c r="B442" s="14" t="s">
        <v>1068</v>
      </c>
      <c r="C442" s="14" t="s">
        <v>975</v>
      </c>
      <c r="D442" s="14" t="s">
        <v>215</v>
      </c>
      <c r="E442" s="14" t="s">
        <v>39</v>
      </c>
      <c r="F442" s="14" t="s">
        <v>37</v>
      </c>
      <c r="G442" s="17">
        <v>-7.7969999999999997</v>
      </c>
      <c r="H442" s="17">
        <v>-7.7969999999999997</v>
      </c>
      <c r="I442" s="17">
        <f t="shared" si="6"/>
        <v>0</v>
      </c>
    </row>
    <row r="443" spans="1:9" s="21" customFormat="1" x14ac:dyDescent="0.2">
      <c r="A443" s="14" t="s">
        <v>976</v>
      </c>
      <c r="B443" s="14" t="s">
        <v>1068</v>
      </c>
      <c r="C443" s="14" t="s">
        <v>225</v>
      </c>
      <c r="D443" s="14" t="s">
        <v>215</v>
      </c>
      <c r="E443" s="14" t="s">
        <v>39</v>
      </c>
      <c r="F443" s="14" t="s">
        <v>37</v>
      </c>
      <c r="G443" s="17">
        <v>0</v>
      </c>
      <c r="H443" s="17">
        <v>0</v>
      </c>
      <c r="I443" s="17">
        <f t="shared" si="6"/>
        <v>0</v>
      </c>
    </row>
    <row r="444" spans="1:9" s="21" customFormat="1" x14ac:dyDescent="0.2">
      <c r="A444" s="14" t="s">
        <v>977</v>
      </c>
      <c r="B444" s="14" t="s">
        <v>1068</v>
      </c>
      <c r="C444" s="14" t="s">
        <v>226</v>
      </c>
      <c r="D444" s="14" t="s">
        <v>215</v>
      </c>
      <c r="E444" s="14" t="s">
        <v>39</v>
      </c>
      <c r="F444" s="14" t="s">
        <v>37</v>
      </c>
      <c r="G444" s="17">
        <v>0</v>
      </c>
      <c r="H444" s="17">
        <v>0</v>
      </c>
      <c r="I444" s="17">
        <f t="shared" si="6"/>
        <v>0</v>
      </c>
    </row>
    <row r="445" spans="1:9" s="21" customFormat="1" x14ac:dyDescent="0.2">
      <c r="A445" s="14" t="s">
        <v>978</v>
      </c>
      <c r="B445" s="14" t="s">
        <v>1068</v>
      </c>
      <c r="C445" s="14" t="s">
        <v>227</v>
      </c>
      <c r="D445" s="14" t="s">
        <v>215</v>
      </c>
      <c r="E445" s="14" t="s">
        <v>39</v>
      </c>
      <c r="F445" s="14" t="s">
        <v>37</v>
      </c>
      <c r="G445" s="17">
        <v>0</v>
      </c>
      <c r="H445" s="17">
        <v>0</v>
      </c>
      <c r="I445" s="17">
        <f t="shared" si="6"/>
        <v>0</v>
      </c>
    </row>
    <row r="446" spans="1:9" s="21" customFormat="1" x14ac:dyDescent="0.2">
      <c r="A446" s="14" t="s">
        <v>979</v>
      </c>
      <c r="B446" s="14" t="s">
        <v>1068</v>
      </c>
      <c r="C446" s="14" t="s">
        <v>228</v>
      </c>
      <c r="D446" s="14" t="s">
        <v>215</v>
      </c>
      <c r="E446" s="14" t="s">
        <v>39</v>
      </c>
      <c r="F446" s="14" t="s">
        <v>152</v>
      </c>
      <c r="G446" s="17">
        <v>0</v>
      </c>
      <c r="H446" s="17">
        <v>0</v>
      </c>
      <c r="I446" s="17">
        <f t="shared" si="6"/>
        <v>0</v>
      </c>
    </row>
    <row r="447" spans="1:9" s="21" customFormat="1" x14ac:dyDescent="0.2">
      <c r="A447" s="14"/>
      <c r="B447" s="14" t="s">
        <v>1069</v>
      </c>
      <c r="C447" s="14" t="s">
        <v>229</v>
      </c>
      <c r="D447" s="14" t="s">
        <v>230</v>
      </c>
      <c r="E447" s="14" t="s">
        <v>231</v>
      </c>
      <c r="F447" s="14" t="s">
        <v>152</v>
      </c>
      <c r="G447" s="17"/>
      <c r="H447" s="17">
        <v>0</v>
      </c>
      <c r="I447" s="17">
        <f t="shared" si="6"/>
        <v>0</v>
      </c>
    </row>
    <row r="448" spans="1:9" s="21" customFormat="1" x14ac:dyDescent="0.2">
      <c r="A448" s="14"/>
      <c r="B448" s="14" t="s">
        <v>1069</v>
      </c>
      <c r="C448" s="14" t="s">
        <v>232</v>
      </c>
      <c r="D448" s="14" t="s">
        <v>230</v>
      </c>
      <c r="E448" s="14" t="s">
        <v>231</v>
      </c>
      <c r="F448" s="14" t="s">
        <v>152</v>
      </c>
      <c r="G448" s="17"/>
      <c r="H448" s="17">
        <v>0</v>
      </c>
      <c r="I448" s="17">
        <f t="shared" si="6"/>
        <v>0</v>
      </c>
    </row>
    <row r="449" spans="1:9" s="21" customFormat="1" x14ac:dyDescent="0.2">
      <c r="A449" s="14"/>
      <c r="B449" s="14" t="s">
        <v>1069</v>
      </c>
      <c r="C449" s="14" t="s">
        <v>233</v>
      </c>
      <c r="D449" s="14" t="s">
        <v>230</v>
      </c>
      <c r="E449" s="14" t="s">
        <v>231</v>
      </c>
      <c r="F449" s="14" t="s">
        <v>152</v>
      </c>
      <c r="G449" s="17"/>
      <c r="H449" s="17">
        <v>0</v>
      </c>
      <c r="I449" s="17">
        <f t="shared" si="6"/>
        <v>0</v>
      </c>
    </row>
    <row r="450" spans="1:9" s="21" customFormat="1" x14ac:dyDescent="0.2">
      <c r="A450" s="14"/>
      <c r="B450" s="14" t="s">
        <v>1069</v>
      </c>
      <c r="C450" s="14" t="s">
        <v>234</v>
      </c>
      <c r="D450" s="14" t="s">
        <v>230</v>
      </c>
      <c r="E450" s="14" t="s">
        <v>231</v>
      </c>
      <c r="F450" s="14" t="s">
        <v>152</v>
      </c>
      <c r="G450" s="17"/>
      <c r="H450" s="17">
        <v>0</v>
      </c>
      <c r="I450" s="17">
        <f t="shared" si="6"/>
        <v>0</v>
      </c>
    </row>
    <row r="451" spans="1:9" s="21" customFormat="1" x14ac:dyDescent="0.2">
      <c r="A451" s="14"/>
      <c r="B451" s="14" t="s">
        <v>1069</v>
      </c>
      <c r="C451" s="14" t="s">
        <v>235</v>
      </c>
      <c r="D451" s="14" t="s">
        <v>230</v>
      </c>
      <c r="E451" s="14" t="s">
        <v>231</v>
      </c>
      <c r="F451" s="14" t="s">
        <v>152</v>
      </c>
      <c r="G451" s="17"/>
      <c r="H451" s="17">
        <v>0</v>
      </c>
      <c r="I451" s="17">
        <f t="shared" si="6"/>
        <v>0</v>
      </c>
    </row>
    <row r="452" spans="1:9" s="21" customFormat="1" x14ac:dyDescent="0.2">
      <c r="A452" s="14"/>
      <c r="B452" s="14" t="s">
        <v>1069</v>
      </c>
      <c r="C452" s="14" t="s">
        <v>236</v>
      </c>
      <c r="D452" s="14" t="s">
        <v>230</v>
      </c>
      <c r="E452" s="14" t="s">
        <v>231</v>
      </c>
      <c r="F452" s="14" t="s">
        <v>152</v>
      </c>
      <c r="G452" s="17"/>
      <c r="H452" s="17">
        <v>0</v>
      </c>
      <c r="I452" s="17">
        <f t="shared" si="6"/>
        <v>0</v>
      </c>
    </row>
    <row r="453" spans="1:9" s="21" customFormat="1" x14ac:dyDescent="0.2">
      <c r="A453" s="14"/>
      <c r="B453" s="14" t="s">
        <v>1069</v>
      </c>
      <c r="C453" s="14" t="s">
        <v>232</v>
      </c>
      <c r="D453" s="14" t="s">
        <v>230</v>
      </c>
      <c r="E453" s="14" t="s">
        <v>231</v>
      </c>
      <c r="F453" s="14" t="s">
        <v>152</v>
      </c>
      <c r="G453" s="17"/>
      <c r="H453" s="17">
        <v>0</v>
      </c>
      <c r="I453" s="17">
        <f t="shared" si="6"/>
        <v>0</v>
      </c>
    </row>
    <row r="454" spans="1:9" s="21" customFormat="1" x14ac:dyDescent="0.2">
      <c r="A454" s="14"/>
      <c r="B454" s="14" t="s">
        <v>1069</v>
      </c>
      <c r="C454" s="14" t="s">
        <v>237</v>
      </c>
      <c r="D454" s="14" t="s">
        <v>230</v>
      </c>
      <c r="E454" s="14" t="s">
        <v>231</v>
      </c>
      <c r="F454" s="14" t="s">
        <v>152</v>
      </c>
      <c r="G454" s="17"/>
      <c r="H454" s="17">
        <v>0</v>
      </c>
      <c r="I454" s="17">
        <f t="shared" ref="I454:I477" si="7">G454-H454</f>
        <v>0</v>
      </c>
    </row>
    <row r="455" spans="1:9" s="21" customFormat="1" x14ac:dyDescent="0.2">
      <c r="A455" s="14" t="s">
        <v>980</v>
      </c>
      <c r="B455" s="14" t="s">
        <v>1069</v>
      </c>
      <c r="C455" s="14" t="s">
        <v>238</v>
      </c>
      <c r="D455" s="14" t="s">
        <v>230</v>
      </c>
      <c r="E455" s="14" t="s">
        <v>231</v>
      </c>
      <c r="F455" s="14" t="s">
        <v>152</v>
      </c>
      <c r="G455" s="17"/>
      <c r="H455" s="17">
        <v>0</v>
      </c>
      <c r="I455" s="17">
        <f t="shared" si="7"/>
        <v>0</v>
      </c>
    </row>
    <row r="456" spans="1:9" s="21" customFormat="1" x14ac:dyDescent="0.2">
      <c r="A456" s="14" t="s">
        <v>980</v>
      </c>
      <c r="B456" s="14" t="s">
        <v>1069</v>
      </c>
      <c r="C456" s="14" t="s">
        <v>239</v>
      </c>
      <c r="D456" s="14" t="s">
        <v>230</v>
      </c>
      <c r="E456" s="14" t="s">
        <v>231</v>
      </c>
      <c r="F456" s="14" t="s">
        <v>152</v>
      </c>
      <c r="G456" s="17"/>
      <c r="H456" s="17">
        <v>0</v>
      </c>
      <c r="I456" s="17">
        <f t="shared" si="7"/>
        <v>0</v>
      </c>
    </row>
    <row r="457" spans="1:9" s="21" customFormat="1" x14ac:dyDescent="0.2">
      <c r="A457" s="14" t="s">
        <v>852</v>
      </c>
      <c r="B457" s="14" t="s">
        <v>1069</v>
      </c>
      <c r="C457" s="14" t="s">
        <v>181</v>
      </c>
      <c r="D457" s="14" t="s">
        <v>230</v>
      </c>
      <c r="E457" s="14" t="s">
        <v>231</v>
      </c>
      <c r="F457" s="14" t="s">
        <v>152</v>
      </c>
      <c r="G457" s="17"/>
      <c r="H457" s="17">
        <v>0</v>
      </c>
      <c r="I457" s="17">
        <f t="shared" si="7"/>
        <v>0</v>
      </c>
    </row>
    <row r="458" spans="1:9" s="21" customFormat="1" x14ac:dyDescent="0.2">
      <c r="A458" s="14" t="s">
        <v>981</v>
      </c>
      <c r="B458" s="14" t="s">
        <v>1068</v>
      </c>
      <c r="C458" s="14" t="s">
        <v>240</v>
      </c>
      <c r="D458" s="14" t="s">
        <v>241</v>
      </c>
      <c r="E458" s="14" t="s">
        <v>36</v>
      </c>
      <c r="F458" s="14" t="s">
        <v>40</v>
      </c>
      <c r="G458" s="17">
        <v>675.52918999999963</v>
      </c>
      <c r="H458" s="17">
        <v>166.43564000000001</v>
      </c>
      <c r="I458" s="17">
        <f t="shared" si="7"/>
        <v>509.0935499999996</v>
      </c>
    </row>
    <row r="459" spans="1:9" s="21" customFormat="1" x14ac:dyDescent="0.2">
      <c r="A459" s="14" t="s">
        <v>982</v>
      </c>
      <c r="B459" s="14" t="s">
        <v>1068</v>
      </c>
      <c r="C459" s="14" t="s">
        <v>242</v>
      </c>
      <c r="D459" s="14" t="s">
        <v>241</v>
      </c>
      <c r="E459" s="14" t="s">
        <v>36</v>
      </c>
      <c r="F459" s="14" t="s">
        <v>40</v>
      </c>
      <c r="G459" s="17">
        <v>0</v>
      </c>
      <c r="H459" s="17">
        <v>0</v>
      </c>
      <c r="I459" s="17">
        <f t="shared" si="7"/>
        <v>0</v>
      </c>
    </row>
    <row r="460" spans="1:9" s="21" customFormat="1" x14ac:dyDescent="0.2">
      <c r="A460" s="14" t="s">
        <v>983</v>
      </c>
      <c r="B460" s="14" t="s">
        <v>1068</v>
      </c>
      <c r="C460" s="14" t="s">
        <v>243</v>
      </c>
      <c r="D460" s="14" t="s">
        <v>241</v>
      </c>
      <c r="E460" s="14" t="s">
        <v>118</v>
      </c>
      <c r="F460" s="14" t="s">
        <v>40</v>
      </c>
      <c r="G460" s="17"/>
      <c r="H460" s="17">
        <v>0</v>
      </c>
      <c r="I460" s="17">
        <f t="shared" si="7"/>
        <v>0</v>
      </c>
    </row>
    <row r="461" spans="1:9" s="21" customFormat="1" x14ac:dyDescent="0.2">
      <c r="A461" s="14" t="s">
        <v>984</v>
      </c>
      <c r="B461" s="14" t="s">
        <v>1068</v>
      </c>
      <c r="C461" s="14" t="s">
        <v>244</v>
      </c>
      <c r="D461" s="14" t="s">
        <v>241</v>
      </c>
      <c r="E461" s="14" t="s">
        <v>36</v>
      </c>
      <c r="F461" s="14" t="s">
        <v>32</v>
      </c>
      <c r="G461" s="17">
        <v>98.044669999999982</v>
      </c>
      <c r="H461" s="17">
        <v>101.23504</v>
      </c>
      <c r="I461" s="17">
        <f t="shared" si="7"/>
        <v>-3.1903700000000157</v>
      </c>
    </row>
    <row r="462" spans="1:9" s="21" customFormat="1" x14ac:dyDescent="0.2">
      <c r="A462" s="14" t="s">
        <v>985</v>
      </c>
      <c r="B462" s="14" t="s">
        <v>1068</v>
      </c>
      <c r="C462" s="14" t="s">
        <v>245</v>
      </c>
      <c r="D462" s="14" t="s">
        <v>241</v>
      </c>
      <c r="E462" s="14" t="s">
        <v>31</v>
      </c>
      <c r="F462" s="14" t="s">
        <v>37</v>
      </c>
      <c r="G462" s="17">
        <v>0</v>
      </c>
      <c r="H462" s="17">
        <v>0</v>
      </c>
      <c r="I462" s="17">
        <f t="shared" si="7"/>
        <v>0</v>
      </c>
    </row>
    <row r="463" spans="1:9" s="21" customFormat="1" x14ac:dyDescent="0.2">
      <c r="A463" s="14" t="s">
        <v>986</v>
      </c>
      <c r="B463" s="14" t="s">
        <v>1068</v>
      </c>
      <c r="C463" s="14" t="s">
        <v>246</v>
      </c>
      <c r="D463" s="14" t="s">
        <v>241</v>
      </c>
      <c r="E463" s="14" t="s">
        <v>36</v>
      </c>
      <c r="F463" s="14" t="s">
        <v>37</v>
      </c>
      <c r="G463" s="17">
        <v>0</v>
      </c>
      <c r="H463" s="17">
        <v>0</v>
      </c>
      <c r="I463" s="17">
        <f t="shared" si="7"/>
        <v>0</v>
      </c>
    </row>
    <row r="464" spans="1:9" s="21" customFormat="1" x14ac:dyDescent="0.2">
      <c r="A464" s="14" t="s">
        <v>987</v>
      </c>
      <c r="B464" s="14" t="s">
        <v>1068</v>
      </c>
      <c r="C464" s="14" t="s">
        <v>247</v>
      </c>
      <c r="D464" s="14" t="s">
        <v>241</v>
      </c>
      <c r="E464" s="14" t="s">
        <v>36</v>
      </c>
      <c r="F464" s="14" t="s">
        <v>32</v>
      </c>
      <c r="G464" s="17">
        <v>0</v>
      </c>
      <c r="H464" s="17">
        <v>0</v>
      </c>
      <c r="I464" s="17">
        <f t="shared" si="7"/>
        <v>0</v>
      </c>
    </row>
    <row r="465" spans="1:9" s="21" customFormat="1" x14ac:dyDescent="0.2">
      <c r="A465" s="14" t="s">
        <v>988</v>
      </c>
      <c r="B465" s="14" t="s">
        <v>1068</v>
      </c>
      <c r="C465" s="14" t="s">
        <v>248</v>
      </c>
      <c r="D465" s="14" t="s">
        <v>241</v>
      </c>
      <c r="E465" s="14" t="s">
        <v>36</v>
      </c>
      <c r="F465" s="14" t="s">
        <v>37</v>
      </c>
      <c r="G465" s="17">
        <v>0</v>
      </c>
      <c r="H465" s="17">
        <v>0</v>
      </c>
      <c r="I465" s="17">
        <f t="shared" si="7"/>
        <v>0</v>
      </c>
    </row>
    <row r="466" spans="1:9" s="21" customFormat="1" x14ac:dyDescent="0.2">
      <c r="A466" s="14" t="s">
        <v>989</v>
      </c>
      <c r="B466" s="14" t="s">
        <v>1068</v>
      </c>
      <c r="C466" s="14" t="s">
        <v>249</v>
      </c>
      <c r="D466" s="14" t="s">
        <v>241</v>
      </c>
      <c r="E466" s="14" t="s">
        <v>36</v>
      </c>
      <c r="F466" s="14" t="s">
        <v>40</v>
      </c>
      <c r="G466" s="17">
        <v>0</v>
      </c>
      <c r="H466" s="17">
        <v>0</v>
      </c>
      <c r="I466" s="17">
        <f t="shared" si="7"/>
        <v>0</v>
      </c>
    </row>
    <row r="467" spans="1:9" s="21" customFormat="1" x14ac:dyDescent="0.2">
      <c r="A467" s="14" t="s">
        <v>990</v>
      </c>
      <c r="B467" s="14" t="s">
        <v>1068</v>
      </c>
      <c r="C467" s="14" t="s">
        <v>250</v>
      </c>
      <c r="D467" s="14" t="s">
        <v>241</v>
      </c>
      <c r="E467" s="14" t="s">
        <v>36</v>
      </c>
      <c r="F467" s="14" t="s">
        <v>40</v>
      </c>
      <c r="G467" s="17">
        <v>0</v>
      </c>
      <c r="H467" s="17">
        <v>0</v>
      </c>
      <c r="I467" s="17">
        <f t="shared" si="7"/>
        <v>0</v>
      </c>
    </row>
    <row r="468" spans="1:9" s="21" customFormat="1" x14ac:dyDescent="0.2">
      <c r="A468" s="14" t="s">
        <v>422</v>
      </c>
      <c r="B468" s="14" t="s">
        <v>1068</v>
      </c>
      <c r="C468" s="14" t="s">
        <v>251</v>
      </c>
      <c r="D468" s="14" t="s">
        <v>241</v>
      </c>
      <c r="E468" s="14" t="s">
        <v>118</v>
      </c>
      <c r="F468" s="14" t="s">
        <v>32</v>
      </c>
      <c r="G468" s="17"/>
      <c r="H468" s="17">
        <v>0</v>
      </c>
      <c r="I468" s="17">
        <f t="shared" si="7"/>
        <v>0</v>
      </c>
    </row>
    <row r="469" spans="1:9" s="21" customFormat="1" x14ac:dyDescent="0.2">
      <c r="A469" s="14" t="s">
        <v>991</v>
      </c>
      <c r="B469" s="14" t="s">
        <v>1068</v>
      </c>
      <c r="C469" s="14" t="s">
        <v>252</v>
      </c>
      <c r="D469" s="14" t="s">
        <v>241</v>
      </c>
      <c r="E469" s="14" t="s">
        <v>79</v>
      </c>
      <c r="F469" s="14" t="s">
        <v>32</v>
      </c>
      <c r="G469" s="17"/>
      <c r="H469" s="17">
        <v>0</v>
      </c>
      <c r="I469" s="17">
        <f t="shared" si="7"/>
        <v>0</v>
      </c>
    </row>
    <row r="470" spans="1:9" s="21" customFormat="1" x14ac:dyDescent="0.2">
      <c r="A470" s="14" t="s">
        <v>992</v>
      </c>
      <c r="B470" s="14" t="s">
        <v>1068</v>
      </c>
      <c r="C470" s="14" t="s">
        <v>253</v>
      </c>
      <c r="D470" s="14" t="s">
        <v>241</v>
      </c>
      <c r="E470" s="14" t="s">
        <v>118</v>
      </c>
      <c r="F470" s="14" t="s">
        <v>40</v>
      </c>
      <c r="G470" s="17">
        <v>0</v>
      </c>
      <c r="H470" s="17">
        <v>0</v>
      </c>
      <c r="I470" s="17">
        <f t="shared" si="7"/>
        <v>0</v>
      </c>
    </row>
    <row r="471" spans="1:9" s="21" customFormat="1" x14ac:dyDescent="0.2">
      <c r="A471" s="14" t="s">
        <v>993</v>
      </c>
      <c r="B471" s="14" t="s">
        <v>1068</v>
      </c>
      <c r="C471" s="14" t="s">
        <v>254</v>
      </c>
      <c r="D471" s="14" t="s">
        <v>241</v>
      </c>
      <c r="E471" s="14" t="s">
        <v>68</v>
      </c>
      <c r="F471" s="14" t="s">
        <v>32</v>
      </c>
      <c r="G471" s="17">
        <v>0</v>
      </c>
      <c r="H471" s="17">
        <v>0</v>
      </c>
      <c r="I471" s="17">
        <f t="shared" si="7"/>
        <v>0</v>
      </c>
    </row>
    <row r="472" spans="1:9" s="21" customFormat="1" x14ac:dyDescent="0.2">
      <c r="A472" s="14" t="s">
        <v>994</v>
      </c>
      <c r="B472" s="14" t="s">
        <v>1068</v>
      </c>
      <c r="C472" s="14" t="s">
        <v>255</v>
      </c>
      <c r="D472" s="14" t="s">
        <v>241</v>
      </c>
      <c r="E472" s="14" t="s">
        <v>91</v>
      </c>
      <c r="F472" s="14" t="s">
        <v>37</v>
      </c>
      <c r="G472" s="17">
        <v>0</v>
      </c>
      <c r="H472" s="17">
        <v>0</v>
      </c>
      <c r="I472" s="17">
        <f t="shared" si="7"/>
        <v>0</v>
      </c>
    </row>
    <row r="473" spans="1:9" s="21" customFormat="1" x14ac:dyDescent="0.2">
      <c r="A473" s="14" t="s">
        <v>995</v>
      </c>
      <c r="B473" s="14" t="s">
        <v>1068</v>
      </c>
      <c r="C473" s="14" t="s">
        <v>256</v>
      </c>
      <c r="D473" s="14" t="s">
        <v>241</v>
      </c>
      <c r="E473" s="14" t="s">
        <v>91</v>
      </c>
      <c r="F473" s="14" t="s">
        <v>37</v>
      </c>
      <c r="G473" s="17">
        <v>0</v>
      </c>
      <c r="H473" s="17">
        <v>0</v>
      </c>
      <c r="I473" s="17">
        <f t="shared" si="7"/>
        <v>0</v>
      </c>
    </row>
    <row r="474" spans="1:9" s="21" customFormat="1" x14ac:dyDescent="0.2">
      <c r="A474" s="14" t="s">
        <v>996</v>
      </c>
      <c r="B474" s="14" t="s">
        <v>1068</v>
      </c>
      <c r="C474" s="14" t="s">
        <v>257</v>
      </c>
      <c r="D474" s="14" t="s">
        <v>241</v>
      </c>
      <c r="E474" s="14" t="s">
        <v>91</v>
      </c>
      <c r="F474" s="14" t="s">
        <v>32</v>
      </c>
      <c r="G474" s="17">
        <v>0</v>
      </c>
      <c r="H474" s="17">
        <v>0</v>
      </c>
      <c r="I474" s="17">
        <f t="shared" si="7"/>
        <v>0</v>
      </c>
    </row>
    <row r="475" spans="1:9" s="21" customFormat="1" x14ac:dyDescent="0.2">
      <c r="A475" s="14" t="s">
        <v>997</v>
      </c>
      <c r="B475" s="14" t="s">
        <v>1068</v>
      </c>
      <c r="C475" s="14" t="s">
        <v>258</v>
      </c>
      <c r="D475" s="14" t="s">
        <v>241</v>
      </c>
      <c r="E475" s="14" t="s">
        <v>118</v>
      </c>
      <c r="F475" s="14" t="s">
        <v>40</v>
      </c>
      <c r="G475" s="17">
        <v>948.61139000000026</v>
      </c>
      <c r="H475" s="17">
        <v>999.99999999999989</v>
      </c>
      <c r="I475" s="17">
        <f t="shared" si="7"/>
        <v>-51.38860999999963</v>
      </c>
    </row>
    <row r="476" spans="1:9" s="21" customFormat="1" x14ac:dyDescent="0.2">
      <c r="A476" s="14" t="s">
        <v>998</v>
      </c>
      <c r="B476" s="14" t="s">
        <v>1068</v>
      </c>
      <c r="C476" s="14" t="s">
        <v>259</v>
      </c>
      <c r="D476" s="14" t="s">
        <v>241</v>
      </c>
      <c r="E476" s="14" t="s">
        <v>36</v>
      </c>
      <c r="F476" s="14" t="s">
        <v>40</v>
      </c>
      <c r="G476" s="17">
        <v>0</v>
      </c>
      <c r="H476" s="17">
        <v>0</v>
      </c>
      <c r="I476" s="17">
        <f t="shared" si="7"/>
        <v>0</v>
      </c>
    </row>
    <row r="477" spans="1:9" s="21" customFormat="1" x14ac:dyDescent="0.2">
      <c r="A477" s="14" t="s">
        <v>999</v>
      </c>
      <c r="B477" s="14" t="s">
        <v>1068</v>
      </c>
      <c r="C477" s="14" t="s">
        <v>260</v>
      </c>
      <c r="D477" s="14" t="s">
        <v>241</v>
      </c>
      <c r="E477" s="14" t="s">
        <v>34</v>
      </c>
      <c r="F477" s="14" t="s">
        <v>32</v>
      </c>
      <c r="G477" s="17">
        <v>0</v>
      </c>
      <c r="H477" s="17">
        <v>0</v>
      </c>
      <c r="I477" s="17">
        <f t="shared" si="7"/>
        <v>0</v>
      </c>
    </row>
    <row r="478" spans="1:9" s="21" customFormat="1" x14ac:dyDescent="0.2"/>
    <row r="479" spans="1:9" s="21" customFormat="1" x14ac:dyDescent="0.2"/>
    <row r="480" spans="1:9" s="21" customFormat="1" x14ac:dyDescent="0.2"/>
    <row r="481" s="21" customFormat="1" x14ac:dyDescent="0.2"/>
    <row r="482" s="21" customFormat="1" x14ac:dyDescent="0.2"/>
    <row r="483" s="21" customFormat="1" x14ac:dyDescent="0.2"/>
    <row r="484" s="21" customFormat="1" x14ac:dyDescent="0.2"/>
    <row r="485" s="21" customFormat="1" x14ac:dyDescent="0.2"/>
    <row r="486" s="21" customFormat="1" x14ac:dyDescent="0.2"/>
    <row r="487" s="21" customFormat="1" x14ac:dyDescent="0.2"/>
    <row r="488" s="21" customFormat="1" x14ac:dyDescent="0.2"/>
    <row r="489" s="21" customFormat="1" x14ac:dyDescent="0.2"/>
    <row r="490" s="21" customFormat="1" x14ac:dyDescent="0.2"/>
    <row r="491" s="21" customFormat="1" x14ac:dyDescent="0.2"/>
    <row r="492" s="21" customFormat="1" x14ac:dyDescent="0.2"/>
    <row r="493" s="21" customFormat="1" x14ac:dyDescent="0.2"/>
    <row r="494" s="21" customFormat="1" x14ac:dyDescent="0.2"/>
    <row r="495" s="21" customFormat="1" x14ac:dyDescent="0.2"/>
    <row r="496" s="21" customFormat="1" x14ac:dyDescent="0.2"/>
    <row r="497" s="21" customFormat="1" x14ac:dyDescent="0.2"/>
    <row r="498" s="21" customFormat="1" x14ac:dyDescent="0.2"/>
    <row r="499" s="21" customFormat="1" x14ac:dyDescent="0.2"/>
    <row r="500" s="21" customFormat="1" x14ac:dyDescent="0.2"/>
    <row r="501" s="21" customFormat="1" x14ac:dyDescent="0.2"/>
    <row r="502" s="21" customFormat="1" x14ac:dyDescent="0.2"/>
    <row r="503" s="21" customFormat="1" x14ac:dyDescent="0.2"/>
    <row r="504" s="21" customFormat="1" x14ac:dyDescent="0.2"/>
    <row r="505" s="21" customFormat="1" x14ac:dyDescent="0.2"/>
    <row r="506" s="21" customFormat="1" x14ac:dyDescent="0.2"/>
    <row r="507" s="21" customFormat="1" x14ac:dyDescent="0.2"/>
    <row r="508" s="21" customFormat="1" x14ac:dyDescent="0.2"/>
    <row r="509" s="21" customFormat="1" x14ac:dyDescent="0.2"/>
    <row r="510" s="21" customFormat="1" x14ac:dyDescent="0.2"/>
    <row r="511" s="21" customFormat="1" x14ac:dyDescent="0.2"/>
    <row r="512" s="21" customFormat="1" x14ac:dyDescent="0.2"/>
    <row r="513" s="21" customFormat="1" x14ac:dyDescent="0.2"/>
    <row r="514" s="21" customFormat="1" x14ac:dyDescent="0.2"/>
    <row r="515" s="21" customFormat="1" x14ac:dyDescent="0.2"/>
    <row r="516" s="21" customFormat="1" x14ac:dyDescent="0.2"/>
    <row r="517" s="21" customFormat="1" x14ac:dyDescent="0.2"/>
    <row r="518" s="21" customFormat="1" x14ac:dyDescent="0.2"/>
    <row r="519" s="21" customFormat="1" x14ac:dyDescent="0.2"/>
    <row r="520" s="21" customFormat="1" x14ac:dyDescent="0.2"/>
    <row r="521" s="21" customFormat="1" x14ac:dyDescent="0.2"/>
    <row r="522" s="21" customFormat="1" x14ac:dyDescent="0.2"/>
    <row r="523" s="21" customFormat="1" x14ac:dyDescent="0.2"/>
    <row r="524" s="21" customFormat="1" x14ac:dyDescent="0.2"/>
    <row r="525" s="21" customFormat="1" x14ac:dyDescent="0.2"/>
    <row r="526" s="21" customFormat="1" x14ac:dyDescent="0.2"/>
    <row r="527" s="21" customFormat="1" x14ac:dyDescent="0.2"/>
    <row r="528" s="21" customFormat="1" x14ac:dyDescent="0.2"/>
    <row r="529" s="21" customFormat="1" x14ac:dyDescent="0.2"/>
    <row r="530" s="21" customFormat="1" x14ac:dyDescent="0.2"/>
    <row r="531" s="21" customFormat="1" x14ac:dyDescent="0.2"/>
    <row r="532" s="21" customFormat="1" x14ac:dyDescent="0.2"/>
    <row r="533" s="21" customFormat="1" x14ac:dyDescent="0.2"/>
    <row r="534" s="21" customFormat="1" x14ac:dyDescent="0.2"/>
    <row r="535" s="21" customFormat="1" x14ac:dyDescent="0.2"/>
    <row r="536" s="21" customFormat="1" x14ac:dyDescent="0.2"/>
    <row r="537" s="21" customFormat="1" x14ac:dyDescent="0.2"/>
    <row r="538" s="21" customFormat="1" x14ac:dyDescent="0.2"/>
    <row r="539" s="21" customFormat="1" x14ac:dyDescent="0.2"/>
    <row r="540" s="21" customFormat="1" x14ac:dyDescent="0.2"/>
    <row r="541" s="21" customFormat="1" x14ac:dyDescent="0.2"/>
    <row r="542" s="21" customFormat="1" x14ac:dyDescent="0.2"/>
    <row r="543" s="21" customFormat="1" x14ac:dyDescent="0.2"/>
    <row r="544" s="21" customFormat="1" x14ac:dyDescent="0.2"/>
    <row r="545" s="21" customFormat="1" x14ac:dyDescent="0.2"/>
    <row r="546" s="21" customFormat="1" x14ac:dyDescent="0.2"/>
    <row r="547" s="21" customFormat="1" x14ac:dyDescent="0.2"/>
    <row r="548" s="21" customFormat="1" x14ac:dyDescent="0.2"/>
    <row r="549" s="21" customFormat="1" x14ac:dyDescent="0.2"/>
    <row r="550" s="21" customFormat="1" x14ac:dyDescent="0.2"/>
    <row r="551" s="21" customFormat="1" x14ac:dyDescent="0.2"/>
    <row r="552" s="21" customFormat="1" x14ac:dyDescent="0.2"/>
    <row r="553" s="21" customFormat="1" x14ac:dyDescent="0.2"/>
    <row r="554" s="21" customFormat="1" x14ac:dyDescent="0.2"/>
    <row r="555" s="21" customFormat="1" x14ac:dyDescent="0.2"/>
    <row r="556" s="21" customFormat="1" x14ac:dyDescent="0.2"/>
    <row r="557" s="21" customFormat="1" x14ac:dyDescent="0.2"/>
    <row r="558" s="21" customFormat="1" x14ac:dyDescent="0.2"/>
    <row r="559" s="21" customFormat="1" x14ac:dyDescent="0.2"/>
    <row r="560" s="21" customFormat="1" x14ac:dyDescent="0.2"/>
    <row r="561" s="21" customFormat="1" x14ac:dyDescent="0.2"/>
    <row r="562" s="21" customFormat="1" x14ac:dyDescent="0.2"/>
    <row r="563" s="21" customFormat="1" x14ac:dyDescent="0.2"/>
    <row r="564" s="21" customFormat="1" x14ac:dyDescent="0.2"/>
    <row r="565" s="21" customFormat="1" x14ac:dyDescent="0.2"/>
    <row r="566" s="21" customFormat="1" x14ac:dyDescent="0.2"/>
    <row r="567" s="21" customFormat="1" x14ac:dyDescent="0.2"/>
    <row r="568" s="21" customFormat="1" x14ac:dyDescent="0.2"/>
    <row r="569" s="21" customFormat="1" x14ac:dyDescent="0.2"/>
    <row r="570" s="21" customFormat="1" x14ac:dyDescent="0.2"/>
    <row r="571" s="21" customFormat="1" x14ac:dyDescent="0.2"/>
    <row r="572" s="21" customFormat="1" x14ac:dyDescent="0.2"/>
    <row r="573" s="21" customFormat="1" x14ac:dyDescent="0.2"/>
    <row r="574" s="21" customFormat="1" x14ac:dyDescent="0.2"/>
    <row r="575" s="21" customFormat="1" x14ac:dyDescent="0.2"/>
    <row r="576" s="21" customFormat="1" x14ac:dyDescent="0.2"/>
    <row r="577" s="21" customFormat="1" x14ac:dyDescent="0.2"/>
    <row r="578" s="21" customFormat="1" x14ac:dyDescent="0.2"/>
    <row r="579" s="21" customFormat="1" x14ac:dyDescent="0.2"/>
    <row r="580" s="21" customFormat="1" x14ac:dyDescent="0.2"/>
    <row r="581" s="21" customFormat="1" x14ac:dyDescent="0.2"/>
    <row r="582" s="21" customFormat="1" x14ac:dyDescent="0.2"/>
    <row r="583" s="21" customFormat="1" x14ac:dyDescent="0.2"/>
    <row r="584" s="21" customFormat="1" x14ac:dyDescent="0.2"/>
    <row r="585" s="21" customFormat="1" x14ac:dyDescent="0.2"/>
    <row r="586" s="21" customFormat="1" x14ac:dyDescent="0.2"/>
    <row r="587" s="21" customFormat="1" x14ac:dyDescent="0.2"/>
    <row r="588" s="21" customFormat="1" x14ac:dyDescent="0.2"/>
    <row r="589" s="21" customFormat="1" x14ac:dyDescent="0.2"/>
    <row r="590" s="21" customFormat="1" x14ac:dyDescent="0.2"/>
    <row r="591" s="21" customFormat="1" x14ac:dyDescent="0.2"/>
    <row r="592" s="21" customFormat="1" x14ac:dyDescent="0.2"/>
    <row r="593" s="21" customFormat="1" x14ac:dyDescent="0.2"/>
    <row r="594" s="21" customFormat="1" x14ac:dyDescent="0.2"/>
    <row r="595" s="21" customFormat="1" x14ac:dyDescent="0.2"/>
    <row r="596" s="21" customFormat="1" x14ac:dyDescent="0.2"/>
    <row r="597" s="21" customFormat="1" x14ac:dyDescent="0.2"/>
    <row r="598" s="21" customFormat="1" x14ac:dyDescent="0.2"/>
    <row r="599" s="21" customFormat="1" x14ac:dyDescent="0.2"/>
    <row r="600" s="21" customFormat="1" x14ac:dyDescent="0.2"/>
    <row r="601" s="21" customFormat="1" x14ac:dyDescent="0.2"/>
    <row r="602" s="21" customFormat="1" x14ac:dyDescent="0.2"/>
    <row r="603" s="21" customFormat="1" x14ac:dyDescent="0.2"/>
    <row r="604" s="21" customFormat="1" x14ac:dyDescent="0.2"/>
    <row r="605" s="21" customFormat="1" x14ac:dyDescent="0.2"/>
    <row r="606" s="21" customFormat="1" x14ac:dyDescent="0.2"/>
    <row r="607" s="21" customFormat="1" x14ac:dyDescent="0.2"/>
    <row r="608" s="21" customFormat="1" x14ac:dyDescent="0.2"/>
    <row r="609" s="21" customFormat="1" x14ac:dyDescent="0.2"/>
    <row r="610" s="21" customFormat="1" x14ac:dyDescent="0.2"/>
    <row r="611" s="21" customFormat="1" x14ac:dyDescent="0.2"/>
    <row r="612" s="21" customFormat="1" x14ac:dyDescent="0.2"/>
    <row r="613" s="21" customFormat="1" x14ac:dyDescent="0.2"/>
    <row r="614" s="21" customFormat="1" x14ac:dyDescent="0.2"/>
    <row r="615" s="21" customFormat="1" x14ac:dyDescent="0.2"/>
    <row r="616" s="21" customFormat="1" x14ac:dyDescent="0.2"/>
    <row r="617" s="21" customFormat="1" x14ac:dyDescent="0.2"/>
    <row r="618" s="21" customFormat="1" x14ac:dyDescent="0.2"/>
    <row r="619" s="21" customFormat="1" x14ac:dyDescent="0.2"/>
    <row r="620" s="21" customFormat="1" x14ac:dyDescent="0.2"/>
    <row r="621" s="21" customFormat="1" x14ac:dyDescent="0.2"/>
    <row r="622" s="21" customFormat="1" x14ac:dyDescent="0.2"/>
    <row r="623" s="21" customFormat="1" x14ac:dyDescent="0.2"/>
    <row r="624" s="21" customFormat="1" x14ac:dyDescent="0.2"/>
    <row r="625" s="21" customFormat="1" x14ac:dyDescent="0.2"/>
    <row r="626" s="21" customFormat="1" x14ac:dyDescent="0.2"/>
    <row r="627" s="21" customFormat="1" x14ac:dyDescent="0.2"/>
    <row r="628" s="21" customFormat="1" x14ac:dyDescent="0.2"/>
    <row r="629" s="21" customFormat="1" x14ac:dyDescent="0.2"/>
    <row r="630" s="21" customFormat="1" x14ac:dyDescent="0.2"/>
    <row r="631" s="21" customFormat="1" x14ac:dyDescent="0.2"/>
    <row r="632" s="21" customFormat="1" x14ac:dyDescent="0.2"/>
    <row r="633" s="21" customFormat="1" x14ac:dyDescent="0.2"/>
    <row r="634" s="21" customFormat="1" x14ac:dyDescent="0.2"/>
    <row r="635" s="21" customFormat="1" x14ac:dyDescent="0.2"/>
    <row r="636" s="21" customFormat="1" x14ac:dyDescent="0.2"/>
    <row r="637" s="21" customFormat="1" x14ac:dyDescent="0.2"/>
    <row r="638" s="21" customFormat="1" x14ac:dyDescent="0.2"/>
    <row r="639" s="21" customFormat="1" x14ac:dyDescent="0.2"/>
    <row r="640" s="21" customFormat="1" x14ac:dyDescent="0.2"/>
    <row r="641" s="21" customFormat="1" x14ac:dyDescent="0.2"/>
    <row r="642" s="21" customFormat="1" x14ac:dyDescent="0.2"/>
    <row r="643" s="21" customFormat="1" x14ac:dyDescent="0.2"/>
    <row r="644" s="21" customFormat="1" x14ac:dyDescent="0.2"/>
    <row r="645" s="21" customFormat="1" x14ac:dyDescent="0.2"/>
    <row r="646" s="21" customFormat="1" x14ac:dyDescent="0.2"/>
    <row r="647" s="21" customFormat="1" x14ac:dyDescent="0.2"/>
    <row r="648" s="21" customFormat="1" x14ac:dyDescent="0.2"/>
    <row r="649" s="21" customFormat="1" x14ac:dyDescent="0.2"/>
    <row r="650" s="21" customFormat="1" x14ac:dyDescent="0.2"/>
    <row r="651" s="21" customFormat="1" x14ac:dyDescent="0.2"/>
    <row r="652" s="21" customFormat="1" x14ac:dyDescent="0.2"/>
    <row r="653" s="21" customFormat="1" x14ac:dyDescent="0.2"/>
    <row r="654" s="21" customFormat="1" x14ac:dyDescent="0.2"/>
    <row r="655" s="21" customFormat="1" x14ac:dyDescent="0.2"/>
    <row r="656" s="21" customFormat="1" x14ac:dyDescent="0.2"/>
    <row r="657" s="21" customFormat="1" x14ac:dyDescent="0.2"/>
    <row r="658" s="21" customFormat="1" x14ac:dyDescent="0.2"/>
    <row r="659" s="21" customFormat="1" x14ac:dyDescent="0.2"/>
    <row r="660" s="21" customFormat="1" x14ac:dyDescent="0.2"/>
    <row r="661" s="21" customFormat="1" x14ac:dyDescent="0.2"/>
    <row r="662" s="21" customFormat="1" x14ac:dyDescent="0.2"/>
    <row r="663" s="21" customFormat="1" x14ac:dyDescent="0.2"/>
    <row r="664" s="21" customFormat="1" x14ac:dyDescent="0.2"/>
    <row r="665" s="21" customFormat="1" x14ac:dyDescent="0.2"/>
    <row r="666" s="21" customFormat="1" x14ac:dyDescent="0.2"/>
    <row r="667" s="21" customFormat="1" x14ac:dyDescent="0.2"/>
    <row r="668" s="21" customFormat="1" x14ac:dyDescent="0.2"/>
    <row r="669" s="21" customFormat="1" x14ac:dyDescent="0.2"/>
    <row r="670" s="21" customFormat="1" x14ac:dyDescent="0.2"/>
    <row r="671" s="21" customFormat="1" x14ac:dyDescent="0.2"/>
    <row r="672" s="21" customFormat="1" x14ac:dyDescent="0.2"/>
    <row r="673" s="21" customFormat="1" x14ac:dyDescent="0.2"/>
    <row r="674" s="21" customFormat="1" x14ac:dyDescent="0.2"/>
    <row r="675" s="21" customFormat="1" x14ac:dyDescent="0.2"/>
    <row r="676" s="21" customFormat="1" x14ac:dyDescent="0.2"/>
    <row r="677" s="21" customFormat="1" x14ac:dyDescent="0.2"/>
    <row r="678" s="21" customFormat="1" x14ac:dyDescent="0.2"/>
    <row r="679" s="21" customFormat="1" x14ac:dyDescent="0.2"/>
    <row r="680" s="21" customFormat="1" x14ac:dyDescent="0.2"/>
    <row r="681" s="21" customFormat="1" x14ac:dyDescent="0.2"/>
    <row r="682" s="21" customFormat="1" x14ac:dyDescent="0.2"/>
    <row r="683" s="21" customFormat="1" x14ac:dyDescent="0.2"/>
    <row r="684" s="21" customFormat="1" x14ac:dyDescent="0.2"/>
    <row r="685" s="21" customFormat="1" x14ac:dyDescent="0.2"/>
    <row r="686" s="21" customFormat="1" x14ac:dyDescent="0.2"/>
    <row r="687" s="21" customFormat="1" x14ac:dyDescent="0.2"/>
    <row r="688" s="21" customFormat="1" x14ac:dyDescent="0.2"/>
    <row r="689" s="21" customFormat="1" x14ac:dyDescent="0.2"/>
    <row r="690" s="21" customFormat="1" x14ac:dyDescent="0.2"/>
    <row r="691" s="21" customFormat="1" x14ac:dyDescent="0.2"/>
    <row r="692" s="21" customFormat="1" x14ac:dyDescent="0.2"/>
    <row r="693" s="21" customFormat="1" x14ac:dyDescent="0.2"/>
    <row r="694" s="21" customFormat="1" x14ac:dyDescent="0.2"/>
    <row r="695" s="21" customFormat="1" x14ac:dyDescent="0.2"/>
    <row r="696" s="21" customFormat="1" x14ac:dyDescent="0.2"/>
    <row r="697" s="21" customFormat="1" x14ac:dyDescent="0.2"/>
    <row r="698" s="21" customFormat="1" x14ac:dyDescent="0.2"/>
    <row r="699" s="21" customFormat="1" x14ac:dyDescent="0.2"/>
    <row r="700" s="21" customFormat="1" x14ac:dyDescent="0.2"/>
    <row r="701" s="21" customFormat="1" x14ac:dyDescent="0.2"/>
    <row r="702" s="21" customFormat="1" x14ac:dyDescent="0.2"/>
    <row r="703" s="21" customFormat="1" x14ac:dyDescent="0.2"/>
    <row r="704" s="21" customFormat="1" x14ac:dyDescent="0.2"/>
    <row r="705" s="21" customFormat="1" x14ac:dyDescent="0.2"/>
    <row r="706" s="21" customFormat="1" x14ac:dyDescent="0.2"/>
    <row r="707" s="21" customFormat="1" x14ac:dyDescent="0.2"/>
    <row r="708" s="21" customFormat="1" x14ac:dyDescent="0.2"/>
    <row r="709" s="21" customFormat="1" x14ac:dyDescent="0.2"/>
    <row r="710" s="21" customFormat="1" x14ac:dyDescent="0.2"/>
    <row r="711" s="21" customFormat="1" x14ac:dyDescent="0.2"/>
    <row r="712" s="21" customFormat="1" x14ac:dyDescent="0.2"/>
    <row r="713" s="21" customFormat="1" x14ac:dyDescent="0.2"/>
    <row r="714" s="21" customFormat="1" x14ac:dyDescent="0.2"/>
    <row r="715" s="21" customFormat="1" x14ac:dyDescent="0.2"/>
    <row r="716" s="21" customFormat="1" x14ac:dyDescent="0.2"/>
    <row r="717" s="21" customFormat="1" x14ac:dyDescent="0.2"/>
    <row r="718" s="21" customFormat="1" x14ac:dyDescent="0.2"/>
    <row r="719" s="21" customFormat="1" x14ac:dyDescent="0.2"/>
    <row r="720" s="21" customFormat="1" x14ac:dyDescent="0.2"/>
    <row r="721" s="21" customFormat="1" x14ac:dyDescent="0.2"/>
    <row r="722" s="21" customFormat="1" x14ac:dyDescent="0.2"/>
    <row r="723" s="21" customFormat="1" x14ac:dyDescent="0.2"/>
    <row r="724" s="21" customFormat="1" x14ac:dyDescent="0.2"/>
    <row r="725" s="21" customFormat="1" x14ac:dyDescent="0.2"/>
    <row r="726" s="21" customFormat="1" x14ac:dyDescent="0.2"/>
    <row r="727" s="21" customFormat="1" x14ac:dyDescent="0.2"/>
    <row r="728" s="21" customFormat="1" x14ac:dyDescent="0.2"/>
    <row r="729" s="21" customFormat="1" x14ac:dyDescent="0.2"/>
    <row r="730" s="21" customFormat="1" x14ac:dyDescent="0.2"/>
    <row r="731" s="21" customFormat="1" x14ac:dyDescent="0.2"/>
    <row r="732" s="21" customFormat="1" x14ac:dyDescent="0.2"/>
    <row r="733" s="21" customFormat="1" x14ac:dyDescent="0.2"/>
    <row r="734" s="21" customFormat="1" x14ac:dyDescent="0.2"/>
    <row r="735" s="21" customFormat="1" x14ac:dyDescent="0.2"/>
    <row r="736" s="21" customFormat="1" x14ac:dyDescent="0.2"/>
    <row r="737" s="21" customFormat="1" x14ac:dyDescent="0.2"/>
    <row r="738" s="21" customFormat="1" x14ac:dyDescent="0.2"/>
    <row r="739" s="21" customFormat="1" x14ac:dyDescent="0.2"/>
    <row r="740" s="21" customFormat="1" x14ac:dyDescent="0.2"/>
    <row r="741" s="21" customFormat="1" x14ac:dyDescent="0.2"/>
    <row r="742" s="21" customFormat="1" x14ac:dyDescent="0.2"/>
    <row r="743" s="21" customFormat="1" x14ac:dyDescent="0.2"/>
    <row r="744" s="21" customFormat="1" x14ac:dyDescent="0.2"/>
    <row r="745" s="21" customFormat="1" x14ac:dyDescent="0.2"/>
    <row r="746" s="21" customFormat="1" x14ac:dyDescent="0.2"/>
    <row r="747" s="21" customFormat="1" x14ac:dyDescent="0.2"/>
    <row r="748" s="21" customFormat="1" x14ac:dyDescent="0.2"/>
    <row r="749" s="21" customFormat="1" x14ac:dyDescent="0.2"/>
    <row r="750" s="21" customFormat="1" x14ac:dyDescent="0.2"/>
    <row r="751" s="21" customFormat="1" x14ac:dyDescent="0.2"/>
    <row r="752" s="21" customFormat="1" x14ac:dyDescent="0.2"/>
    <row r="753" s="21" customFormat="1" x14ac:dyDescent="0.2"/>
    <row r="754" s="21" customFormat="1" x14ac:dyDescent="0.2"/>
    <row r="755" s="21" customFormat="1" x14ac:dyDescent="0.2"/>
    <row r="756" s="21" customFormat="1" x14ac:dyDescent="0.2"/>
    <row r="757" s="21" customFormat="1" x14ac:dyDescent="0.2"/>
    <row r="758" s="21" customFormat="1" x14ac:dyDescent="0.2"/>
    <row r="759" s="21" customFormat="1" x14ac:dyDescent="0.2"/>
    <row r="760" s="21" customFormat="1" x14ac:dyDescent="0.2"/>
    <row r="761" s="21" customFormat="1" x14ac:dyDescent="0.2"/>
    <row r="762" s="21" customFormat="1" x14ac:dyDescent="0.2"/>
    <row r="763" s="21" customFormat="1" x14ac:dyDescent="0.2"/>
    <row r="764" s="21" customFormat="1" x14ac:dyDescent="0.2"/>
    <row r="765" s="21" customFormat="1" x14ac:dyDescent="0.2"/>
    <row r="766" s="21" customFormat="1" x14ac:dyDescent="0.2"/>
    <row r="767" s="21" customFormat="1" x14ac:dyDescent="0.2"/>
    <row r="768" s="21" customFormat="1" x14ac:dyDescent="0.2"/>
    <row r="769" s="21" customFormat="1" x14ac:dyDescent="0.2"/>
    <row r="770" s="21" customFormat="1" x14ac:dyDescent="0.2"/>
    <row r="771" s="21" customFormat="1" x14ac:dyDescent="0.2"/>
    <row r="772" s="21" customFormat="1" x14ac:dyDescent="0.2"/>
    <row r="773" s="21" customFormat="1" x14ac:dyDescent="0.2"/>
    <row r="774" s="21" customFormat="1" x14ac:dyDescent="0.2"/>
    <row r="775" s="21" customFormat="1" x14ac:dyDescent="0.2"/>
    <row r="776" s="21" customFormat="1" x14ac:dyDescent="0.2"/>
    <row r="777" s="21" customFormat="1" x14ac:dyDescent="0.2"/>
    <row r="778" s="21" customFormat="1" x14ac:dyDescent="0.2"/>
    <row r="779" s="21" customFormat="1" x14ac:dyDescent="0.2"/>
    <row r="780" s="21" customFormat="1" x14ac:dyDescent="0.2"/>
    <row r="781" s="21" customFormat="1" x14ac:dyDescent="0.2"/>
    <row r="782" s="21" customFormat="1" x14ac:dyDescent="0.2"/>
    <row r="783" s="21" customFormat="1" x14ac:dyDescent="0.2"/>
    <row r="784" s="21" customFormat="1" x14ac:dyDescent="0.2"/>
    <row r="785" s="21" customFormat="1" x14ac:dyDescent="0.2"/>
    <row r="786" s="21" customFormat="1" x14ac:dyDescent="0.2"/>
    <row r="787" s="21" customFormat="1" x14ac:dyDescent="0.2"/>
    <row r="788" s="21" customFormat="1" x14ac:dyDescent="0.2"/>
    <row r="789" s="21" customFormat="1" x14ac:dyDescent="0.2"/>
    <row r="790" s="21" customFormat="1" x14ac:dyDescent="0.2"/>
    <row r="791" s="21" customFormat="1" x14ac:dyDescent="0.2"/>
    <row r="792" s="21" customFormat="1" x14ac:dyDescent="0.2"/>
    <row r="793" s="21" customFormat="1" x14ac:dyDescent="0.2"/>
    <row r="794" s="21" customFormat="1" x14ac:dyDescent="0.2"/>
    <row r="795" s="21" customFormat="1" x14ac:dyDescent="0.2"/>
    <row r="796" s="21" customFormat="1" x14ac:dyDescent="0.2"/>
    <row r="797" s="21" customFormat="1" x14ac:dyDescent="0.2"/>
    <row r="798" s="21" customFormat="1" x14ac:dyDescent="0.2"/>
    <row r="799" s="21" customFormat="1" x14ac:dyDescent="0.2"/>
    <row r="800" s="21" customFormat="1" x14ac:dyDescent="0.2"/>
    <row r="801" s="21" customFormat="1" x14ac:dyDescent="0.2"/>
    <row r="802" s="21" customFormat="1" x14ac:dyDescent="0.2"/>
    <row r="803" s="21" customFormat="1" x14ac:dyDescent="0.2"/>
    <row r="804" s="21" customFormat="1" x14ac:dyDescent="0.2"/>
    <row r="805" s="21" customFormat="1" x14ac:dyDescent="0.2"/>
    <row r="806" s="21" customFormat="1" x14ac:dyDescent="0.2"/>
    <row r="807" s="21" customFormat="1" x14ac:dyDescent="0.2"/>
    <row r="808" s="21" customFormat="1" x14ac:dyDescent="0.2"/>
    <row r="809" s="21" customFormat="1" x14ac:dyDescent="0.2"/>
    <row r="810" s="21" customFormat="1" x14ac:dyDescent="0.2"/>
    <row r="811" s="21" customFormat="1" x14ac:dyDescent="0.2"/>
    <row r="812" s="21" customFormat="1" x14ac:dyDescent="0.2"/>
    <row r="813" s="21" customFormat="1" x14ac:dyDescent="0.2"/>
    <row r="814" s="21" customFormat="1" x14ac:dyDescent="0.2"/>
    <row r="815" s="21" customFormat="1" x14ac:dyDescent="0.2"/>
    <row r="816" s="21" customFormat="1" x14ac:dyDescent="0.2"/>
    <row r="817" s="21" customFormat="1" x14ac:dyDescent="0.2"/>
    <row r="818" s="21" customFormat="1" x14ac:dyDescent="0.2"/>
    <row r="819" s="21" customFormat="1" x14ac:dyDescent="0.2"/>
    <row r="820" s="21" customFormat="1" x14ac:dyDescent="0.2"/>
    <row r="821" s="21" customFormat="1" x14ac:dyDescent="0.2"/>
    <row r="822" s="21" customFormat="1" x14ac:dyDescent="0.2"/>
    <row r="823" s="21" customFormat="1" x14ac:dyDescent="0.2"/>
    <row r="824" s="21" customFormat="1" x14ac:dyDescent="0.2"/>
    <row r="825" s="21" customFormat="1" x14ac:dyDescent="0.2"/>
    <row r="826" s="21" customFormat="1" x14ac:dyDescent="0.2"/>
    <row r="827" s="21" customFormat="1" x14ac:dyDescent="0.2"/>
    <row r="828" s="21" customFormat="1" x14ac:dyDescent="0.2"/>
    <row r="829" s="21" customFormat="1" x14ac:dyDescent="0.2"/>
    <row r="830" s="21" customFormat="1" x14ac:dyDescent="0.2"/>
    <row r="831" s="21" customFormat="1" x14ac:dyDescent="0.2"/>
    <row r="832" s="21" customFormat="1" x14ac:dyDescent="0.2"/>
    <row r="833" s="21" customFormat="1" x14ac:dyDescent="0.2"/>
    <row r="834" s="21" customFormat="1" x14ac:dyDescent="0.2"/>
    <row r="835" s="21" customFormat="1" x14ac:dyDescent="0.2"/>
    <row r="836" s="21" customFormat="1" x14ac:dyDescent="0.2"/>
    <row r="837" s="21" customFormat="1" x14ac:dyDescent="0.2"/>
    <row r="838" s="21" customFormat="1" x14ac:dyDescent="0.2"/>
    <row r="839" s="21" customFormat="1" x14ac:dyDescent="0.2"/>
    <row r="840" s="21" customFormat="1" x14ac:dyDescent="0.2"/>
    <row r="841" s="21" customFormat="1" x14ac:dyDescent="0.2"/>
    <row r="842" s="21" customFormat="1" x14ac:dyDescent="0.2"/>
    <row r="843" s="21" customFormat="1" x14ac:dyDescent="0.2"/>
    <row r="844" s="21" customFormat="1" x14ac:dyDescent="0.2"/>
    <row r="845" s="21" customFormat="1" x14ac:dyDescent="0.2"/>
    <row r="846" s="21" customFormat="1" x14ac:dyDescent="0.2"/>
    <row r="847" s="21" customFormat="1" x14ac:dyDescent="0.2"/>
    <row r="848" s="21" customFormat="1" x14ac:dyDescent="0.2"/>
    <row r="849" s="21" customFormat="1" x14ac:dyDescent="0.2"/>
    <row r="850" s="21" customFormat="1" x14ac:dyDescent="0.2"/>
    <row r="851" s="21" customFormat="1" x14ac:dyDescent="0.2"/>
    <row r="852" s="21" customFormat="1" x14ac:dyDescent="0.2"/>
    <row r="853" s="21" customFormat="1" x14ac:dyDescent="0.2"/>
    <row r="854" s="21" customFormat="1" x14ac:dyDescent="0.2"/>
    <row r="855" s="21" customFormat="1" x14ac:dyDescent="0.2"/>
    <row r="856" s="21" customFormat="1" x14ac:dyDescent="0.2"/>
    <row r="857" s="21" customFormat="1" x14ac:dyDescent="0.2"/>
    <row r="858" s="21" customFormat="1" x14ac:dyDescent="0.2"/>
    <row r="859" s="21" customFormat="1" x14ac:dyDescent="0.2"/>
    <row r="860" s="21" customFormat="1" x14ac:dyDescent="0.2"/>
    <row r="861" s="21" customFormat="1" x14ac:dyDescent="0.2"/>
    <row r="862" s="21" customFormat="1" x14ac:dyDescent="0.2"/>
    <row r="863" s="21" customFormat="1" x14ac:dyDescent="0.2"/>
    <row r="864" s="21" customFormat="1" x14ac:dyDescent="0.2"/>
    <row r="865" s="21" customFormat="1" x14ac:dyDescent="0.2"/>
    <row r="866" s="21" customFormat="1" x14ac:dyDescent="0.2"/>
    <row r="867" s="21" customFormat="1" x14ac:dyDescent="0.2"/>
    <row r="868" s="21" customFormat="1" x14ac:dyDescent="0.2"/>
    <row r="869" s="21" customFormat="1" x14ac:dyDescent="0.2"/>
    <row r="870" s="21" customFormat="1" x14ac:dyDescent="0.2"/>
    <row r="871" s="21" customFormat="1" x14ac:dyDescent="0.2"/>
    <row r="872" s="21" customFormat="1" x14ac:dyDescent="0.2"/>
    <row r="873" s="21" customFormat="1" x14ac:dyDescent="0.2"/>
    <row r="874" s="21" customFormat="1" x14ac:dyDescent="0.2"/>
    <row r="875" s="21" customFormat="1" x14ac:dyDescent="0.2"/>
    <row r="876" s="21" customFormat="1" x14ac:dyDescent="0.2"/>
    <row r="877" s="21" customFormat="1" x14ac:dyDescent="0.2"/>
    <row r="878" s="21" customFormat="1" x14ac:dyDescent="0.2"/>
    <row r="879" s="21" customFormat="1" x14ac:dyDescent="0.2"/>
    <row r="880" s="21" customFormat="1" x14ac:dyDescent="0.2"/>
    <row r="881" s="21" customFormat="1" x14ac:dyDescent="0.2"/>
    <row r="882" s="21" customFormat="1" x14ac:dyDescent="0.2"/>
    <row r="883" s="21" customFormat="1" x14ac:dyDescent="0.2"/>
    <row r="884" s="21" customFormat="1" x14ac:dyDescent="0.2"/>
    <row r="885" s="21" customFormat="1" x14ac:dyDescent="0.2"/>
    <row r="886" s="21" customFormat="1" x14ac:dyDescent="0.2"/>
    <row r="887" s="21" customFormat="1" x14ac:dyDescent="0.2"/>
    <row r="888" s="21" customFormat="1" x14ac:dyDescent="0.2"/>
    <row r="889" s="21" customFormat="1" x14ac:dyDescent="0.2"/>
    <row r="890" s="21" customFormat="1" x14ac:dyDescent="0.2"/>
    <row r="891" s="21" customFormat="1" x14ac:dyDescent="0.2"/>
    <row r="892" s="21" customFormat="1" x14ac:dyDescent="0.2"/>
    <row r="893" s="21" customFormat="1" x14ac:dyDescent="0.2"/>
    <row r="894" s="21" customFormat="1" x14ac:dyDescent="0.2"/>
    <row r="895" s="21" customFormat="1" x14ac:dyDescent="0.2"/>
    <row r="896" s="21" customFormat="1" x14ac:dyDescent="0.2"/>
    <row r="897" s="21" customFormat="1" x14ac:dyDescent="0.2"/>
    <row r="898" s="21" customFormat="1" x14ac:dyDescent="0.2"/>
    <row r="899" s="21" customFormat="1" x14ac:dyDescent="0.2"/>
    <row r="900" s="21" customFormat="1" x14ac:dyDescent="0.2"/>
    <row r="901" s="21" customFormat="1" x14ac:dyDescent="0.2"/>
    <row r="902" s="21" customFormat="1" x14ac:dyDescent="0.2"/>
    <row r="903" s="21" customFormat="1" x14ac:dyDescent="0.2"/>
    <row r="904" s="21" customFormat="1" x14ac:dyDescent="0.2"/>
    <row r="905" s="21" customFormat="1" x14ac:dyDescent="0.2"/>
    <row r="906" s="21" customFormat="1" x14ac:dyDescent="0.2"/>
    <row r="907" s="21" customFormat="1" x14ac:dyDescent="0.2"/>
    <row r="908" s="21" customFormat="1" x14ac:dyDescent="0.2"/>
    <row r="909" s="21" customFormat="1" x14ac:dyDescent="0.2"/>
    <row r="910" s="21" customFormat="1" x14ac:dyDescent="0.2"/>
    <row r="911" s="21" customFormat="1" x14ac:dyDescent="0.2"/>
    <row r="912" s="21" customFormat="1" x14ac:dyDescent="0.2"/>
    <row r="913" s="21" customFormat="1" x14ac:dyDescent="0.2"/>
    <row r="914" s="21" customFormat="1" x14ac:dyDescent="0.2"/>
    <row r="915" s="21" customFormat="1" x14ac:dyDescent="0.2"/>
    <row r="916" s="21" customFormat="1" x14ac:dyDescent="0.2"/>
    <row r="917" s="21" customFormat="1" x14ac:dyDescent="0.2"/>
    <row r="918" s="21" customFormat="1" x14ac:dyDescent="0.2"/>
    <row r="919" s="21" customFormat="1" x14ac:dyDescent="0.2"/>
    <row r="920" s="21" customFormat="1" x14ac:dyDescent="0.2"/>
    <row r="921" s="21" customFormat="1" x14ac:dyDescent="0.2"/>
    <row r="922" s="21" customFormat="1" x14ac:dyDescent="0.2"/>
    <row r="923" s="21" customFormat="1" x14ac:dyDescent="0.2"/>
    <row r="924" s="21" customFormat="1" x14ac:dyDescent="0.2"/>
    <row r="925" s="21" customFormat="1" x14ac:dyDescent="0.2"/>
    <row r="926" s="21" customFormat="1" x14ac:dyDescent="0.2"/>
    <row r="927" s="21" customFormat="1" x14ac:dyDescent="0.2"/>
    <row r="928" s="21" customFormat="1" x14ac:dyDescent="0.2"/>
    <row r="929" s="21" customFormat="1" x14ac:dyDescent="0.2"/>
    <row r="930" s="21" customFormat="1" x14ac:dyDescent="0.2"/>
    <row r="931" s="21" customFormat="1" x14ac:dyDescent="0.2"/>
    <row r="932" s="21" customFormat="1" x14ac:dyDescent="0.2"/>
    <row r="933" s="21" customFormat="1" x14ac:dyDescent="0.2"/>
    <row r="934" s="21" customFormat="1" x14ac:dyDescent="0.2"/>
    <row r="935" s="21" customFormat="1" x14ac:dyDescent="0.2"/>
    <row r="936" s="21" customFormat="1" x14ac:dyDescent="0.2"/>
    <row r="937" s="21" customFormat="1" x14ac:dyDescent="0.2"/>
    <row r="938" s="21" customFormat="1" x14ac:dyDescent="0.2"/>
    <row r="939" s="21" customFormat="1" x14ac:dyDescent="0.2"/>
    <row r="940" s="21" customFormat="1" x14ac:dyDescent="0.2"/>
    <row r="941" s="21" customFormat="1" x14ac:dyDescent="0.2"/>
    <row r="942" s="21" customFormat="1" x14ac:dyDescent="0.2"/>
    <row r="943" s="21" customFormat="1" x14ac:dyDescent="0.2"/>
    <row r="944" s="21" customFormat="1" x14ac:dyDescent="0.2"/>
    <row r="945" s="21" customFormat="1" x14ac:dyDescent="0.2"/>
    <row r="946" s="21" customFormat="1" x14ac:dyDescent="0.2"/>
    <row r="947" s="21" customFormat="1" x14ac:dyDescent="0.2"/>
    <row r="948" s="21" customFormat="1" x14ac:dyDescent="0.2"/>
    <row r="949" s="21" customFormat="1" x14ac:dyDescent="0.2"/>
    <row r="950" s="21" customFormat="1" x14ac:dyDescent="0.2"/>
    <row r="951" s="21" customFormat="1" x14ac:dyDescent="0.2"/>
    <row r="952" s="21" customFormat="1" x14ac:dyDescent="0.2"/>
    <row r="953" s="21" customFormat="1" x14ac:dyDescent="0.2"/>
    <row r="954" s="21" customFormat="1" x14ac:dyDescent="0.2"/>
    <row r="955" s="21" customFormat="1" x14ac:dyDescent="0.2"/>
    <row r="956" s="21" customFormat="1" x14ac:dyDescent="0.2"/>
    <row r="957" s="21" customFormat="1" x14ac:dyDescent="0.2"/>
    <row r="958" s="21" customFormat="1" x14ac:dyDescent="0.2"/>
    <row r="959" s="21" customFormat="1" x14ac:dyDescent="0.2"/>
    <row r="960" s="21" customFormat="1" x14ac:dyDescent="0.2"/>
    <row r="961" s="21" customFormat="1" x14ac:dyDescent="0.2"/>
    <row r="962" s="21" customFormat="1" x14ac:dyDescent="0.2"/>
    <row r="963" s="21" customFormat="1" x14ac:dyDescent="0.2"/>
    <row r="964" s="21" customFormat="1" x14ac:dyDescent="0.2"/>
    <row r="965" s="21" customFormat="1" x14ac:dyDescent="0.2"/>
    <row r="966" s="21" customFormat="1" x14ac:dyDescent="0.2"/>
    <row r="967" s="21" customFormat="1" x14ac:dyDescent="0.2"/>
    <row r="968" s="21" customFormat="1" x14ac:dyDescent="0.2"/>
    <row r="969" s="21" customFormat="1" x14ac:dyDescent="0.2"/>
    <row r="970" s="21" customFormat="1" x14ac:dyDescent="0.2"/>
    <row r="971" s="21" customFormat="1" x14ac:dyDescent="0.2"/>
    <row r="972" s="21" customFormat="1" x14ac:dyDescent="0.2"/>
    <row r="973" s="21" customFormat="1" x14ac:dyDescent="0.2"/>
    <row r="974" s="21" customFormat="1" x14ac:dyDescent="0.2"/>
    <row r="975" s="21" customFormat="1" x14ac:dyDescent="0.2"/>
    <row r="976" s="21" customFormat="1" x14ac:dyDescent="0.2"/>
    <row r="977" s="21" customFormat="1" x14ac:dyDescent="0.2"/>
    <row r="978" s="21" customFormat="1" x14ac:dyDescent="0.2"/>
    <row r="979" s="21" customFormat="1" x14ac:dyDescent="0.2"/>
    <row r="980" s="21" customFormat="1" x14ac:dyDescent="0.2"/>
    <row r="981" s="21" customFormat="1" x14ac:dyDescent="0.2"/>
    <row r="982" s="21" customFormat="1" x14ac:dyDescent="0.2"/>
    <row r="983" s="21" customFormat="1" x14ac:dyDescent="0.2"/>
    <row r="984" s="21" customFormat="1" x14ac:dyDescent="0.2"/>
    <row r="985" s="21" customFormat="1" x14ac:dyDescent="0.2"/>
    <row r="986" s="21" customFormat="1" x14ac:dyDescent="0.2"/>
    <row r="987" s="21" customFormat="1" x14ac:dyDescent="0.2"/>
    <row r="988" s="21" customFormat="1" x14ac:dyDescent="0.2"/>
    <row r="989" s="21" customFormat="1" x14ac:dyDescent="0.2"/>
    <row r="990" s="21" customFormat="1" x14ac:dyDescent="0.2"/>
    <row r="991" s="21" customFormat="1" x14ac:dyDescent="0.2"/>
    <row r="992" s="21" customFormat="1" x14ac:dyDescent="0.2"/>
    <row r="993" s="21" customFormat="1" x14ac:dyDescent="0.2"/>
    <row r="994" s="21" customFormat="1" x14ac:dyDescent="0.2"/>
    <row r="995" s="21" customFormat="1" x14ac:dyDescent="0.2"/>
    <row r="996" s="21" customFormat="1" x14ac:dyDescent="0.2"/>
    <row r="997" s="21" customFormat="1" x14ac:dyDescent="0.2"/>
    <row r="998" s="21" customFormat="1" x14ac:dyDescent="0.2"/>
    <row r="999" s="21" customFormat="1" x14ac:dyDescent="0.2"/>
    <row r="1000" s="21" customFormat="1" x14ac:dyDescent="0.2"/>
    <row r="1001" s="21" customFormat="1" x14ac:dyDescent="0.2"/>
    <row r="1002" s="21" customFormat="1" x14ac:dyDescent="0.2"/>
    <row r="1003" s="21" customFormat="1" x14ac:dyDescent="0.2"/>
    <row r="1004" s="21" customFormat="1" x14ac:dyDescent="0.2"/>
    <row r="1005" s="21" customFormat="1" x14ac:dyDescent="0.2"/>
    <row r="1006" s="21" customFormat="1" x14ac:dyDescent="0.2"/>
    <row r="1007" s="21" customFormat="1" x14ac:dyDescent="0.2"/>
    <row r="1008" s="21" customFormat="1" x14ac:dyDescent="0.2"/>
    <row r="1009" s="21" customFormat="1" x14ac:dyDescent="0.2"/>
    <row r="1010" s="21" customFormat="1" x14ac:dyDescent="0.2"/>
    <row r="1011" s="21" customFormat="1" x14ac:dyDescent="0.2"/>
    <row r="1012" s="21" customFormat="1" x14ac:dyDescent="0.2"/>
    <row r="1013" s="21" customFormat="1" x14ac:dyDescent="0.2"/>
    <row r="1014" s="21" customFormat="1" x14ac:dyDescent="0.2"/>
    <row r="1015" s="21" customFormat="1" x14ac:dyDescent="0.2"/>
    <row r="1016" s="21" customFormat="1" x14ac:dyDescent="0.2"/>
    <row r="1017" s="21" customFormat="1" x14ac:dyDescent="0.2"/>
    <row r="1018" s="21" customFormat="1" x14ac:dyDescent="0.2"/>
    <row r="1019" s="21" customFormat="1" x14ac:dyDescent="0.2"/>
    <row r="1020" s="21" customFormat="1" x14ac:dyDescent="0.2"/>
    <row r="1021" s="21" customFormat="1" x14ac:dyDescent="0.2"/>
    <row r="1022" s="21" customFormat="1" x14ac:dyDescent="0.2"/>
    <row r="1023" s="21" customFormat="1" x14ac:dyDescent="0.2"/>
    <row r="1024" s="21" customFormat="1" x14ac:dyDescent="0.2"/>
    <row r="1025" s="21" customFormat="1" x14ac:dyDescent="0.2"/>
    <row r="1026" s="21" customFormat="1" x14ac:dyDescent="0.2"/>
    <row r="1027" s="21" customFormat="1" x14ac:dyDescent="0.2"/>
    <row r="1028" s="21" customFormat="1" x14ac:dyDescent="0.2"/>
    <row r="1029" s="21" customFormat="1" x14ac:dyDescent="0.2"/>
    <row r="1030" s="21" customFormat="1" x14ac:dyDescent="0.2"/>
    <row r="1031" s="21" customFormat="1" x14ac:dyDescent="0.2"/>
    <row r="1032" s="21" customFormat="1" x14ac:dyDescent="0.2"/>
    <row r="1033" s="21" customFormat="1" x14ac:dyDescent="0.2"/>
    <row r="1034" s="21" customFormat="1" x14ac:dyDescent="0.2"/>
    <row r="1035" s="21" customFormat="1" x14ac:dyDescent="0.2"/>
    <row r="1036" s="21" customFormat="1" x14ac:dyDescent="0.2"/>
    <row r="1037" s="21" customFormat="1" x14ac:dyDescent="0.2"/>
    <row r="1038" s="21" customFormat="1" x14ac:dyDescent="0.2"/>
    <row r="1039" s="21" customFormat="1" x14ac:dyDescent="0.2"/>
    <row r="1040" s="21" customFormat="1" x14ac:dyDescent="0.2"/>
    <row r="1041" s="21" customFormat="1" x14ac:dyDescent="0.2"/>
    <row r="1042" s="21" customFormat="1" x14ac:dyDescent="0.2"/>
    <row r="1043" s="21" customFormat="1" x14ac:dyDescent="0.2"/>
    <row r="1044" s="21" customFormat="1" x14ac:dyDescent="0.2"/>
    <row r="1045" s="21" customFormat="1" x14ac:dyDescent="0.2"/>
    <row r="1046" s="21" customFormat="1" x14ac:dyDescent="0.2"/>
    <row r="1047" s="21" customFormat="1" x14ac:dyDescent="0.2"/>
    <row r="1048" s="21" customFormat="1" x14ac:dyDescent="0.2"/>
    <row r="1049" s="21" customFormat="1" x14ac:dyDescent="0.2"/>
    <row r="1050" s="21" customFormat="1" x14ac:dyDescent="0.2"/>
    <row r="1051" s="21" customFormat="1" x14ac:dyDescent="0.2"/>
    <row r="1052" s="21" customFormat="1" x14ac:dyDescent="0.2"/>
    <row r="1053" s="21" customFormat="1" x14ac:dyDescent="0.2"/>
    <row r="1054" s="21" customFormat="1" x14ac:dyDescent="0.2"/>
    <row r="1055" s="21" customFormat="1" x14ac:dyDescent="0.2"/>
    <row r="1056" s="21" customFormat="1" x14ac:dyDescent="0.2"/>
    <row r="1057" s="21" customFormat="1" x14ac:dyDescent="0.2"/>
    <row r="1058" s="21" customFormat="1" x14ac:dyDescent="0.2"/>
    <row r="1059" s="21" customFormat="1" x14ac:dyDescent="0.2"/>
    <row r="1060" s="21" customFormat="1" x14ac:dyDescent="0.2"/>
    <row r="1061" s="21" customFormat="1" x14ac:dyDescent="0.2"/>
    <row r="1062" s="21" customFormat="1" x14ac:dyDescent="0.2"/>
    <row r="1063" s="21" customFormat="1" x14ac:dyDescent="0.2"/>
    <row r="1064" s="21" customFormat="1" x14ac:dyDescent="0.2"/>
    <row r="1065" s="21" customFormat="1" x14ac:dyDescent="0.2"/>
    <row r="1066" s="21" customFormat="1" x14ac:dyDescent="0.2"/>
    <row r="1067" s="21" customFormat="1" x14ac:dyDescent="0.2"/>
    <row r="1068" s="21" customFormat="1" x14ac:dyDescent="0.2"/>
    <row r="1069" s="21" customFormat="1" x14ac:dyDescent="0.2"/>
    <row r="1070" s="21" customFormat="1" x14ac:dyDescent="0.2"/>
    <row r="1071" s="21" customFormat="1" x14ac:dyDescent="0.2"/>
    <row r="1072" s="21" customFormat="1" x14ac:dyDescent="0.2"/>
    <row r="1073" s="21" customFormat="1" x14ac:dyDescent="0.2"/>
    <row r="1074" s="21" customFormat="1" x14ac:dyDescent="0.2"/>
    <row r="1075" s="21" customFormat="1" x14ac:dyDescent="0.2"/>
    <row r="1076" s="21" customFormat="1" x14ac:dyDescent="0.2"/>
    <row r="1077" s="21" customFormat="1" x14ac:dyDescent="0.2"/>
    <row r="1078" s="21" customFormat="1" x14ac:dyDescent="0.2"/>
    <row r="1079" s="21" customFormat="1" x14ac:dyDescent="0.2"/>
  </sheetData>
  <mergeCells count="1">
    <mergeCell ref="G3:I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59340-532B-47D7-9AA0-9BB4EBA75E98}">
  <sheetPr>
    <tabColor rgb="FF003C71"/>
  </sheetPr>
  <dimension ref="A1:N38"/>
  <sheetViews>
    <sheetView topLeftCell="A10" workbookViewId="0">
      <selection activeCell="I42" sqref="I42"/>
    </sheetView>
  </sheetViews>
  <sheetFormatPr defaultColWidth="8.7109375" defaultRowHeight="12.75" outlineLevelRow="1" x14ac:dyDescent="0.2"/>
  <cols>
    <col min="1" max="1" width="40.42578125" style="22" customWidth="1"/>
    <col min="2" max="2" width="10.7109375" style="22" bestFit="1" customWidth="1"/>
    <col min="3" max="5" width="9.5703125" style="22" bestFit="1" customWidth="1"/>
    <col min="6" max="6" width="10.5703125" style="22" bestFit="1" customWidth="1"/>
    <col min="7" max="7" width="10.7109375" style="22" bestFit="1" customWidth="1"/>
    <col min="8" max="8" width="8.7109375" style="22"/>
    <col min="9" max="9" width="26.5703125" style="22" bestFit="1" customWidth="1"/>
    <col min="10" max="10" width="12.5703125" style="22" bestFit="1" customWidth="1"/>
    <col min="11" max="14" width="8.85546875" style="22" bestFit="1" customWidth="1"/>
    <col min="15" max="16384" width="8.7109375" style="22"/>
  </cols>
  <sheetData>
    <row r="1" spans="1:14" s="6" customFormat="1" ht="14.25" hidden="1" outlineLevel="1" x14ac:dyDescent="0.2">
      <c r="A1" s="109" t="s">
        <v>1132</v>
      </c>
      <c r="B1" s="109"/>
      <c r="C1" s="109"/>
      <c r="D1" s="109"/>
      <c r="E1" s="109"/>
      <c r="F1" s="109"/>
      <c r="G1" s="109"/>
    </row>
    <row r="2" spans="1:14" s="6" customFormat="1" ht="14.25" hidden="1" outlineLevel="1" x14ac:dyDescent="0.2">
      <c r="A2" s="53" t="s">
        <v>1131</v>
      </c>
      <c r="B2" s="25"/>
      <c r="C2" s="25"/>
      <c r="D2" s="25"/>
      <c r="E2" s="25"/>
      <c r="F2" s="25"/>
      <c r="G2" s="25"/>
    </row>
    <row r="3" spans="1:14" hidden="1" outlineLevel="1" x14ac:dyDescent="0.2">
      <c r="A3" s="42" t="s">
        <v>2</v>
      </c>
      <c r="B3" s="43">
        <v>2026</v>
      </c>
      <c r="C3" s="43">
        <v>2027</v>
      </c>
      <c r="D3" s="43">
        <v>2028</v>
      </c>
      <c r="E3" s="43">
        <v>2029</v>
      </c>
      <c r="F3" s="43">
        <v>2030</v>
      </c>
      <c r="G3" s="44" t="s">
        <v>1036</v>
      </c>
    </row>
    <row r="4" spans="1:14" s="82" customFormat="1" hidden="1" outlineLevel="1" x14ac:dyDescent="0.2">
      <c r="A4" s="14" t="s">
        <v>1130</v>
      </c>
      <c r="B4" s="81">
        <f>SUMIFS('Capex calcs historical included'!S:S,'Capex calcs historical included'!$B:$B,"Capex")</f>
        <v>52932.985793035019</v>
      </c>
      <c r="C4" s="81">
        <f>SUMIFS('Capex calcs historical included'!T:T,'Capex calcs historical included'!$B:$B,"Capex")</f>
        <v>66260.901560547412</v>
      </c>
      <c r="D4" s="81">
        <f>SUMIFS('Capex calcs historical included'!U:U,'Capex calcs historical included'!$B:$B,"Capex")</f>
        <v>57827.474468894128</v>
      </c>
      <c r="E4" s="81">
        <f>SUMIFS('Capex calcs historical included'!V:V,'Capex calcs historical included'!$B:$B,"Capex")</f>
        <v>48509.459671602526</v>
      </c>
      <c r="F4" s="81">
        <f>SUMIFS('Capex calcs historical included'!W:W,'Capex calcs historical included'!$B:$B,"Capex")</f>
        <v>33915.674877035024</v>
      </c>
      <c r="G4" s="81">
        <f>SUM(B4:F4)</f>
        <v>259446.4963711141</v>
      </c>
    </row>
    <row r="5" spans="1:14" hidden="1" outlineLevel="1" x14ac:dyDescent="0.2">
      <c r="A5" s="14" t="s">
        <v>1129</v>
      </c>
      <c r="B5" s="81">
        <f>SUMIFS('Capex calcs historical included'!Y:Y,'Capex calcs historical included'!$B:$B,"Capex")</f>
        <v>269.84349403087356</v>
      </c>
      <c r="C5" s="81">
        <f>SUMIFS('Capex calcs historical included'!Z:Z,'Capex calcs historical included'!$B:$B,"Capex")</f>
        <v>507.32565923187747</v>
      </c>
      <c r="D5" s="81">
        <f>SUMIFS('Capex calcs historical included'!AA:AA,'Capex calcs historical included'!$B:$B,"Capex")</f>
        <v>591.09236910259574</v>
      </c>
      <c r="E5" s="81">
        <f>SUMIFS('Capex calcs historical included'!AB:AB,'Capex calcs historical included'!$B:$B,"Capex")</f>
        <v>620.59848955163341</v>
      </c>
      <c r="F5" s="81">
        <f>SUMIFS('Capex calcs historical included'!AC:AC,'Capex calcs historical included'!$B:$B,"Capex")</f>
        <v>521.33797081168484</v>
      </c>
      <c r="G5" s="81">
        <f>SUM(B5:F5)</f>
        <v>2510.197982728665</v>
      </c>
    </row>
    <row r="6" spans="1:14" hidden="1" outlineLevel="1" x14ac:dyDescent="0.2">
      <c r="A6" s="80" t="s">
        <v>1055</v>
      </c>
      <c r="B6" s="79">
        <f t="shared" ref="B6:G6" si="0">SUM(B4:B5)</f>
        <v>53202.829287065892</v>
      </c>
      <c r="C6" s="79">
        <f t="shared" si="0"/>
        <v>66768.227219779292</v>
      </c>
      <c r="D6" s="79">
        <f t="shared" si="0"/>
        <v>58418.566837996725</v>
      </c>
      <c r="E6" s="79">
        <f t="shared" si="0"/>
        <v>49130.058161154157</v>
      </c>
      <c r="F6" s="79">
        <f t="shared" si="0"/>
        <v>34437.012847846709</v>
      </c>
      <c r="G6" s="79">
        <f t="shared" si="0"/>
        <v>261956.69435384276</v>
      </c>
    </row>
    <row r="7" spans="1:14" s="50" customFormat="1" hidden="1" outlineLevel="1" x14ac:dyDescent="0.2"/>
    <row r="8" spans="1:14" hidden="1" outlineLevel="1" x14ac:dyDescent="0.2"/>
    <row r="9" spans="1:14" hidden="1" outlineLevel="1" x14ac:dyDescent="0.2"/>
    <row r="10" spans="1:14" ht="14.25" collapsed="1" x14ac:dyDescent="0.2">
      <c r="A10" s="35" t="s">
        <v>1140</v>
      </c>
      <c r="B10" s="35"/>
      <c r="C10" s="35"/>
      <c r="D10" s="35"/>
      <c r="E10" s="35"/>
      <c r="F10" s="35"/>
      <c r="G10" s="35"/>
    </row>
    <row r="11" spans="1:14" ht="14.25" x14ac:dyDescent="0.2">
      <c r="A11" s="37"/>
      <c r="B11" s="37"/>
      <c r="C11" s="37"/>
      <c r="D11" s="37"/>
      <c r="E11" s="37"/>
      <c r="F11" s="37"/>
    </row>
    <row r="12" spans="1:14" x14ac:dyDescent="0.2">
      <c r="A12" s="53" t="s">
        <v>1122</v>
      </c>
      <c r="B12" s="110" t="s">
        <v>1108</v>
      </c>
      <c r="C12" s="110"/>
      <c r="D12" s="110"/>
      <c r="E12" s="110"/>
      <c r="F12" s="110"/>
      <c r="G12" s="110"/>
    </row>
    <row r="13" spans="1:14" x14ac:dyDescent="0.2">
      <c r="A13" s="42" t="s">
        <v>3</v>
      </c>
      <c r="B13" s="43">
        <v>2026</v>
      </c>
      <c r="C13" s="43">
        <v>2027</v>
      </c>
      <c r="D13" s="43">
        <v>2028</v>
      </c>
      <c r="E13" s="43">
        <v>2029</v>
      </c>
      <c r="F13" s="43">
        <v>2030</v>
      </c>
      <c r="G13" s="44" t="s">
        <v>1036</v>
      </c>
    </row>
    <row r="14" spans="1:14" x14ac:dyDescent="0.2">
      <c r="A14" s="48" t="s">
        <v>68</v>
      </c>
      <c r="B14" s="48">
        <f>'Spend by Asset Class'!I5</f>
        <v>186.94819684054829</v>
      </c>
      <c r="C14" s="48">
        <f>'Spend by Asset Class'!J5</f>
        <v>187.42410637939938</v>
      </c>
      <c r="D14" s="48">
        <f>'Spend by Asset Class'!K5</f>
        <v>187.90122742974401</v>
      </c>
      <c r="E14" s="48">
        <f>'Spend by Asset Class'!L5</f>
        <v>289.65889806263232</v>
      </c>
      <c r="F14" s="48">
        <f>'Spend by Asset Class'!M5</f>
        <v>188.85911640922802</v>
      </c>
      <c r="G14" s="49">
        <f t="shared" ref="G14:G21" si="1">SUM(B14:F14)</f>
        <v>1040.7915451215522</v>
      </c>
      <c r="J14" s="51"/>
      <c r="K14" s="31"/>
      <c r="L14" s="31"/>
      <c r="M14" s="31"/>
      <c r="N14" s="31"/>
    </row>
    <row r="15" spans="1:14" x14ac:dyDescent="0.2">
      <c r="A15" s="48" t="s">
        <v>36</v>
      </c>
      <c r="B15" s="48">
        <f>'Spend by Asset Class'!I6</f>
        <v>6677.869998970983</v>
      </c>
      <c r="C15" s="48">
        <f>'Spend by Asset Class'!J6</f>
        <v>5788.1803863685263</v>
      </c>
      <c r="D15" s="48">
        <f>'Spend by Asset Class'!K6</f>
        <v>6639.7828355093297</v>
      </c>
      <c r="E15" s="48">
        <f>'Spend by Asset Class'!L6</f>
        <v>4570.7363879603481</v>
      </c>
      <c r="F15" s="48">
        <f>'Spend by Asset Class'!M6</f>
        <v>4065.344786447672</v>
      </c>
      <c r="G15" s="49">
        <f t="shared" si="1"/>
        <v>27741.914395256859</v>
      </c>
      <c r="J15" s="31"/>
      <c r="K15" s="31"/>
      <c r="L15" s="31"/>
      <c r="M15" s="31"/>
      <c r="N15" s="31"/>
    </row>
    <row r="16" spans="1:14" x14ac:dyDescent="0.2">
      <c r="A16" s="48" t="s">
        <v>91</v>
      </c>
      <c r="B16" s="48">
        <f>'Spend by Asset Class'!I7</f>
        <v>4038.8851300218244</v>
      </c>
      <c r="C16" s="48">
        <f>'Spend by Asset Class'!J7</f>
        <v>3796.2450450201568</v>
      </c>
      <c r="D16" s="48">
        <f>'Spend by Asset Class'!K7</f>
        <v>4925.2346462955575</v>
      </c>
      <c r="E16" s="48">
        <f>'Spend by Asset Class'!L7</f>
        <v>4157.9218185536029</v>
      </c>
      <c r="F16" s="48">
        <f>'Spend by Asset Class'!M7</f>
        <v>4087.2768128693897</v>
      </c>
      <c r="G16" s="49">
        <f t="shared" si="1"/>
        <v>21005.563452760533</v>
      </c>
      <c r="J16" s="31"/>
      <c r="K16" s="31"/>
      <c r="L16" s="31"/>
      <c r="M16" s="31"/>
      <c r="N16" s="31"/>
    </row>
    <row r="17" spans="1:14" x14ac:dyDescent="0.2">
      <c r="A17" s="48" t="s">
        <v>31</v>
      </c>
      <c r="B17" s="48">
        <f>'Spend by Asset Class'!I8</f>
        <v>1352.8616825127847</v>
      </c>
      <c r="C17" s="48">
        <f>'Spend by Asset Class'!J8</f>
        <v>1648.5260109499859</v>
      </c>
      <c r="D17" s="48">
        <f>'Spend by Asset Class'!K8</f>
        <v>1076.8962819360597</v>
      </c>
      <c r="E17" s="48">
        <f>'Spend by Asset Class'!L8</f>
        <v>1283.2091742844584</v>
      </c>
      <c r="F17" s="48">
        <f>'Spend by Asset Class'!M8</f>
        <v>1082.3861187754683</v>
      </c>
      <c r="G17" s="49">
        <f t="shared" si="1"/>
        <v>6443.879268458757</v>
      </c>
      <c r="J17" s="31"/>
      <c r="K17" s="31"/>
      <c r="L17" s="31"/>
      <c r="M17" s="31"/>
      <c r="N17" s="31"/>
    </row>
    <row r="18" spans="1:14" x14ac:dyDescent="0.2">
      <c r="A18" s="48" t="s">
        <v>79</v>
      </c>
      <c r="B18" s="48">
        <f>'Spend by Asset Class'!I9</f>
        <v>17262.438975956724</v>
      </c>
      <c r="C18" s="48">
        <f>'Spend by Asset Class'!J9</f>
        <v>11268.503337188611</v>
      </c>
      <c r="D18" s="48">
        <f>'Spend by Asset Class'!K9</f>
        <v>7717.2455173023072</v>
      </c>
      <c r="E18" s="48">
        <f>'Spend by Asset Class'!L9</f>
        <v>11106.265108162015</v>
      </c>
      <c r="F18" s="48">
        <f>'Spend by Asset Class'!M9</f>
        <v>6793.4889233244749</v>
      </c>
      <c r="G18" s="49">
        <f t="shared" si="1"/>
        <v>54147.94186193413</v>
      </c>
      <c r="K18" s="31"/>
      <c r="L18" s="31"/>
      <c r="M18" s="31"/>
      <c r="N18" s="31"/>
    </row>
    <row r="19" spans="1:14" x14ac:dyDescent="0.2">
      <c r="A19" s="48" t="s">
        <v>34</v>
      </c>
      <c r="B19" s="48">
        <f>'Spend by Asset Class'!I10</f>
        <v>5284.955670382943</v>
      </c>
      <c r="C19" s="48">
        <f>'Spend by Asset Class'!J10</f>
        <v>4737.5478551619262</v>
      </c>
      <c r="D19" s="48">
        <f>'Spend by Asset Class'!K10</f>
        <v>4363.1983348443509</v>
      </c>
      <c r="E19" s="48">
        <f>'Spend by Asset Class'!L10</f>
        <v>4257.8090690811441</v>
      </c>
      <c r="F19" s="48">
        <f>'Spend by Asset Class'!M10</f>
        <v>4167.1109121018299</v>
      </c>
      <c r="G19" s="49">
        <f t="shared" si="1"/>
        <v>22810.621841572196</v>
      </c>
      <c r="K19" s="31"/>
      <c r="L19" s="31"/>
      <c r="M19" s="31"/>
      <c r="N19" s="31"/>
    </row>
    <row r="20" spans="1:14" x14ac:dyDescent="0.2">
      <c r="A20" s="48" t="s">
        <v>39</v>
      </c>
      <c r="B20" s="48">
        <f>'Spend by Asset Class'!I11</f>
        <v>16991.732666913584</v>
      </c>
      <c r="C20" s="48">
        <f>'Spend by Asset Class'!J11</f>
        <v>15963.812791357039</v>
      </c>
      <c r="D20" s="48">
        <f>'Spend by Asset Class'!K11</f>
        <v>15728.433170316022</v>
      </c>
      <c r="E20" s="48">
        <f>'Spend by Asset Class'!L11</f>
        <v>16881.300930899226</v>
      </c>
      <c r="F20" s="48">
        <f>'Spend by Asset Class'!M11</f>
        <v>12888.930331655331</v>
      </c>
      <c r="G20" s="49">
        <f t="shared" si="1"/>
        <v>78454.209891141203</v>
      </c>
      <c r="K20" s="31"/>
      <c r="L20" s="31"/>
      <c r="M20" s="31"/>
      <c r="N20" s="31"/>
    </row>
    <row r="21" spans="1:14" x14ac:dyDescent="0.2">
      <c r="A21" s="48" t="s">
        <v>118</v>
      </c>
      <c r="B21" s="48">
        <f>'Spend by Asset Class'!I12</f>
        <v>1407.1369654664923</v>
      </c>
      <c r="C21" s="48">
        <f>'Spend by Asset Class'!J12</f>
        <v>23377.987687353638</v>
      </c>
      <c r="D21" s="48">
        <f>'Spend by Asset Class'!K12</f>
        <v>17779.874824363338</v>
      </c>
      <c r="E21" s="48">
        <f>'Spend by Asset Class'!L12</f>
        <v>6583.1567741507342</v>
      </c>
      <c r="F21" s="48">
        <f>'Spend by Asset Class'!M12</f>
        <v>1163.6158462633082</v>
      </c>
      <c r="G21" s="49">
        <f t="shared" si="1"/>
        <v>50311.77209759751</v>
      </c>
      <c r="K21" s="31"/>
      <c r="L21" s="31"/>
      <c r="M21" s="31"/>
      <c r="N21" s="31"/>
    </row>
    <row r="22" spans="1:14" x14ac:dyDescent="0.2">
      <c r="A22" s="49" t="s">
        <v>1036</v>
      </c>
      <c r="B22" s="49">
        <f t="shared" ref="B22:F22" si="2">SUM(B14:B21)</f>
        <v>53202.829287065877</v>
      </c>
      <c r="C22" s="49">
        <f t="shared" si="2"/>
        <v>66768.227219779277</v>
      </c>
      <c r="D22" s="49">
        <f t="shared" si="2"/>
        <v>58418.56683799671</v>
      </c>
      <c r="E22" s="49">
        <f t="shared" si="2"/>
        <v>49130.058161154157</v>
      </c>
      <c r="F22" s="49">
        <f t="shared" si="2"/>
        <v>34437.012847846701</v>
      </c>
      <c r="G22" s="49">
        <f>SUM(G14:G21)</f>
        <v>261956.69435384273</v>
      </c>
      <c r="I22" s="92"/>
      <c r="J22" s="31"/>
      <c r="K22" s="51"/>
    </row>
    <row r="23" spans="1:14" x14ac:dyDescent="0.2">
      <c r="I23" s="92"/>
      <c r="J23" s="31"/>
      <c r="K23" s="51"/>
    </row>
    <row r="24" spans="1:14" x14ac:dyDescent="0.2">
      <c r="J24" s="31"/>
    </row>
    <row r="25" spans="1:14" x14ac:dyDescent="0.2">
      <c r="A25" s="53" t="s">
        <v>1137</v>
      </c>
      <c r="B25" s="110" t="s">
        <v>1131</v>
      </c>
      <c r="C25" s="110"/>
      <c r="D25" s="110"/>
      <c r="E25" s="110"/>
      <c r="F25" s="110"/>
      <c r="G25" s="110"/>
      <c r="I25" s="51"/>
      <c r="J25" s="31"/>
    </row>
    <row r="26" spans="1:14" x14ac:dyDescent="0.2">
      <c r="A26" s="42" t="s">
        <v>3</v>
      </c>
      <c r="B26" s="43">
        <v>2021</v>
      </c>
      <c r="C26" s="43">
        <v>2022</v>
      </c>
      <c r="D26" s="43">
        <v>2023</v>
      </c>
      <c r="E26" s="43">
        <v>2024</v>
      </c>
      <c r="F26" s="43">
        <v>2025</v>
      </c>
      <c r="G26" s="44" t="s">
        <v>1036</v>
      </c>
      <c r="J26" s="51"/>
    </row>
    <row r="27" spans="1:14" x14ac:dyDescent="0.2">
      <c r="A27" s="48" t="s">
        <v>68</v>
      </c>
      <c r="B27" s="48">
        <f>'Spend by Asset Class'!W5</f>
        <v>0</v>
      </c>
      <c r="C27" s="48">
        <f>'Spend by Asset Class'!X5</f>
        <v>2461.7540120527979</v>
      </c>
      <c r="D27" s="48">
        <f>'Spend by Asset Class'!Y5</f>
        <v>1089.4521389399995</v>
      </c>
      <c r="E27" s="48">
        <f>'Spend by Asset Class'!Z5</f>
        <v>21.434419999999996</v>
      </c>
      <c r="F27" s="48">
        <f>'Spend by Asset Class'!AA5</f>
        <v>0</v>
      </c>
      <c r="G27" s="49">
        <f t="shared" ref="G27:G34" si="3">SUM(B27:F27)</f>
        <v>3572.6405709927972</v>
      </c>
      <c r="J27" s="93"/>
      <c r="K27" s="93"/>
      <c r="L27" s="93"/>
      <c r="M27" s="93"/>
      <c r="N27" s="93"/>
    </row>
    <row r="28" spans="1:14" x14ac:dyDescent="0.2">
      <c r="A28" s="48" t="s">
        <v>36</v>
      </c>
      <c r="B28" s="48">
        <f>'Spend by Asset Class'!W6</f>
        <v>3175.8460709788769</v>
      </c>
      <c r="C28" s="48">
        <f>'Spend by Asset Class'!X6</f>
        <v>4145.560533797202</v>
      </c>
      <c r="D28" s="48">
        <f>'Spend by Asset Class'!Y6</f>
        <v>5137.4150251200008</v>
      </c>
      <c r="E28" s="48">
        <f>'Spend by Asset Class'!Z6</f>
        <v>1633.0694299999993</v>
      </c>
      <c r="F28" s="48">
        <f>'Spend by Asset Class'!AA6</f>
        <v>1274.1120000000001</v>
      </c>
      <c r="G28" s="49">
        <f t="shared" si="3"/>
        <v>15366.00305989608</v>
      </c>
      <c r="J28" s="93"/>
      <c r="K28" s="93"/>
      <c r="L28" s="93"/>
      <c r="M28" s="93"/>
      <c r="N28" s="93"/>
    </row>
    <row r="29" spans="1:14" x14ac:dyDescent="0.2">
      <c r="A29" s="48" t="s">
        <v>91</v>
      </c>
      <c r="B29" s="48">
        <f>'Spend by Asset Class'!W7</f>
        <v>4693.9217233384998</v>
      </c>
      <c r="C29" s="48">
        <f>'Spend by Asset Class'!X7</f>
        <v>2891.872308062063</v>
      </c>
      <c r="D29" s="48">
        <f>'Spend by Asset Class'!Y7</f>
        <v>3557.7304623000009</v>
      </c>
      <c r="E29" s="48">
        <f>'Spend by Asset Class'!Z7</f>
        <v>3332.4905400000002</v>
      </c>
      <c r="F29" s="48">
        <f>'Spend by Asset Class'!AA7</f>
        <v>2523.8360000000002</v>
      </c>
      <c r="G29" s="49">
        <f t="shared" si="3"/>
        <v>16999.851033700565</v>
      </c>
      <c r="J29" s="93"/>
      <c r="K29" s="93"/>
      <c r="L29" s="93"/>
      <c r="M29" s="93"/>
      <c r="N29" s="93"/>
    </row>
    <row r="30" spans="1:14" x14ac:dyDescent="0.2">
      <c r="A30" s="48" t="s">
        <v>31</v>
      </c>
      <c r="B30" s="48">
        <f>'Spend by Asset Class'!W8</f>
        <v>2860.3491277196536</v>
      </c>
      <c r="C30" s="48">
        <f>'Spend by Asset Class'!X8</f>
        <v>2685.7490909928447</v>
      </c>
      <c r="D30" s="48">
        <f>'Spend by Asset Class'!Y8</f>
        <v>528.04938852000009</v>
      </c>
      <c r="E30" s="48">
        <f>'Spend by Asset Class'!Z8</f>
        <v>1811.4155400000006</v>
      </c>
      <c r="F30" s="48">
        <f>'Spend by Asset Class'!AA8</f>
        <v>1787.7629999999999</v>
      </c>
      <c r="G30" s="49">
        <f t="shared" si="3"/>
        <v>9673.3261472324994</v>
      </c>
      <c r="J30" s="93"/>
      <c r="K30" s="93"/>
      <c r="L30" s="93"/>
      <c r="M30" s="93"/>
      <c r="N30" s="93"/>
    </row>
    <row r="31" spans="1:14" x14ac:dyDescent="0.2">
      <c r="A31" s="48" t="s">
        <v>79</v>
      </c>
      <c r="B31" s="48">
        <f>'Spend by Asset Class'!W9</f>
        <v>17311.751585237311</v>
      </c>
      <c r="C31" s="48">
        <f>'Spend by Asset Class'!X9</f>
        <v>7141.8753617305701</v>
      </c>
      <c r="D31" s="48">
        <f>'Spend by Asset Class'!Y9</f>
        <v>18227.457848820002</v>
      </c>
      <c r="E31" s="48">
        <f>'Spend by Asset Class'!Z9</f>
        <v>5147.2618599999996</v>
      </c>
      <c r="F31" s="48">
        <f>'Spend by Asset Class'!AA9</f>
        <v>9199.4319999999989</v>
      </c>
      <c r="G31" s="49">
        <f t="shared" si="3"/>
        <v>57027.778655787886</v>
      </c>
      <c r="J31" s="93"/>
      <c r="K31" s="93"/>
      <c r="L31" s="93"/>
      <c r="M31" s="93"/>
      <c r="N31" s="93"/>
    </row>
    <row r="32" spans="1:14" x14ac:dyDescent="0.2">
      <c r="A32" s="48" t="s">
        <v>34</v>
      </c>
      <c r="B32" s="48">
        <f>'Spend by Asset Class'!W10</f>
        <v>4771.3463884598195</v>
      </c>
      <c r="C32" s="48">
        <f>'Spend by Asset Class'!X10</f>
        <v>6125.2242575234859</v>
      </c>
      <c r="D32" s="48">
        <f>'Spend by Asset Class'!Y10</f>
        <v>6946.4855475000004</v>
      </c>
      <c r="E32" s="48">
        <f>'Spend by Asset Class'!Z10</f>
        <v>3873.7209399999988</v>
      </c>
      <c r="F32" s="48">
        <f>'Spend by Asset Class'!AA10</f>
        <v>3033.9830000000002</v>
      </c>
      <c r="G32" s="49">
        <f t="shared" si="3"/>
        <v>24750.760133483305</v>
      </c>
      <c r="J32" s="93"/>
      <c r="K32" s="93"/>
      <c r="L32" s="93"/>
      <c r="M32" s="93"/>
      <c r="N32" s="93"/>
    </row>
    <row r="33" spans="1:14" x14ac:dyDescent="0.2">
      <c r="A33" s="48" t="s">
        <v>39</v>
      </c>
      <c r="B33" s="48">
        <f>'Spend by Asset Class'!W11</f>
        <v>9246.7870716812176</v>
      </c>
      <c r="C33" s="48">
        <f>'Spend by Asset Class'!X11</f>
        <v>16523.77799419349</v>
      </c>
      <c r="D33" s="48">
        <f>'Spend by Asset Class'!Y11</f>
        <v>16666.82075142</v>
      </c>
      <c r="E33" s="48">
        <f>'Spend by Asset Class'!Z11</f>
        <v>20927.251670000005</v>
      </c>
      <c r="F33" s="48">
        <f>'Spend by Asset Class'!AA11</f>
        <v>15120.002999999999</v>
      </c>
      <c r="G33" s="49">
        <f t="shared" si="3"/>
        <v>78484.640487294717</v>
      </c>
      <c r="J33" s="93"/>
      <c r="K33" s="93"/>
      <c r="L33" s="93"/>
      <c r="M33" s="93"/>
      <c r="N33" s="93"/>
    </row>
    <row r="34" spans="1:14" x14ac:dyDescent="0.2">
      <c r="A34" s="48" t="s">
        <v>118</v>
      </c>
      <c r="B34" s="48">
        <f>'Spend by Asset Class'!W12</f>
        <v>573.31657145871384</v>
      </c>
      <c r="C34" s="48">
        <f>'Spend by Asset Class'!X12</f>
        <v>1157.8510198077518</v>
      </c>
      <c r="D34" s="48">
        <f>'Spend by Asset Class'!Y12</f>
        <v>-168.83556407999998</v>
      </c>
      <c r="E34" s="48">
        <f>'Spend by Asset Class'!Z12</f>
        <v>980.97903000000031</v>
      </c>
      <c r="F34" s="48">
        <f>'Spend by Asset Class'!AA12</f>
        <v>3338.7870000000003</v>
      </c>
      <c r="G34" s="49">
        <f t="shared" si="3"/>
        <v>5882.0980571864657</v>
      </c>
      <c r="J34" s="93"/>
      <c r="K34" s="93"/>
      <c r="L34" s="93"/>
      <c r="M34" s="93"/>
      <c r="N34" s="93"/>
    </row>
    <row r="35" spans="1:14" x14ac:dyDescent="0.2">
      <c r="A35" s="49" t="s">
        <v>1036</v>
      </c>
      <c r="B35" s="49">
        <f t="shared" ref="B35:F35" si="4">SUM(B27:B34)</f>
        <v>42633.318538874089</v>
      </c>
      <c r="C35" s="49">
        <f t="shared" si="4"/>
        <v>43133.664578160206</v>
      </c>
      <c r="D35" s="49">
        <f t="shared" si="4"/>
        <v>51984.575598540003</v>
      </c>
      <c r="E35" s="49">
        <f t="shared" si="4"/>
        <v>37727.623430000007</v>
      </c>
      <c r="F35" s="49">
        <f t="shared" si="4"/>
        <v>36277.915999999997</v>
      </c>
      <c r="G35" s="49">
        <f>SUM(G27:G34)</f>
        <v>211757.0981455743</v>
      </c>
    </row>
    <row r="38" spans="1:14" x14ac:dyDescent="0.2">
      <c r="B38" s="92"/>
      <c r="C38" s="92"/>
      <c r="D38" s="92"/>
      <c r="E38" s="92"/>
      <c r="F38" s="51"/>
    </row>
  </sheetData>
  <mergeCells count="3">
    <mergeCell ref="A1:G1"/>
    <mergeCell ref="B12:G12"/>
    <mergeCell ref="B25:G25"/>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395BE-7148-4422-BB00-FC2C37FB7ECD}">
  <sheetPr>
    <tabColor rgb="FF003C71"/>
  </sheetPr>
  <dimension ref="A1:AR60"/>
  <sheetViews>
    <sheetView zoomScaleNormal="100" workbookViewId="0"/>
  </sheetViews>
  <sheetFormatPr defaultColWidth="8.7109375" defaultRowHeight="12.75" x14ac:dyDescent="0.2"/>
  <cols>
    <col min="1" max="1" width="12.5703125" style="22" customWidth="1"/>
    <col min="2" max="2" width="48" style="22" customWidth="1"/>
    <col min="3" max="7" width="11.7109375" style="22" customWidth="1"/>
    <col min="8" max="8" width="11.7109375" style="50" customWidth="1"/>
    <col min="9" max="9" width="2.28515625" style="50" customWidth="1"/>
    <col min="10" max="14" width="12.140625" style="22" customWidth="1"/>
    <col min="15" max="15" width="12.140625" style="50" customWidth="1"/>
    <col min="16" max="16" width="2.7109375" style="22" customWidth="1"/>
    <col min="17" max="21" width="8.7109375" style="22" customWidth="1"/>
    <col min="22" max="22" width="10.28515625" style="50" customWidth="1"/>
    <col min="23" max="23" width="2.5703125" style="22" customWidth="1"/>
    <col min="24" max="28" width="9.7109375" style="22" bestFit="1" customWidth="1"/>
    <col min="29" max="29" width="11" style="22" bestFit="1" customWidth="1"/>
    <col min="30" max="30" width="2.5703125" style="22" customWidth="1"/>
    <col min="31" max="35" width="9.7109375" style="22" bestFit="1" customWidth="1"/>
    <col min="36" max="36" width="11" style="22" bestFit="1" customWidth="1"/>
    <col min="37" max="37" width="2.28515625" style="22" customWidth="1"/>
    <col min="38" max="41" width="9.7109375" style="22" bestFit="1" customWidth="1"/>
    <col min="42" max="42" width="10.5703125" style="22" bestFit="1" customWidth="1"/>
    <col min="43" max="43" width="11" style="22" bestFit="1" customWidth="1"/>
    <col min="44" max="44" width="9.5703125" style="22" bestFit="1" customWidth="1"/>
    <col min="45" max="16384" width="8.7109375" style="22"/>
  </cols>
  <sheetData>
    <row r="1" spans="1:43" s="37" customFormat="1" ht="14.25" x14ac:dyDescent="0.2">
      <c r="A1" s="35" t="s">
        <v>1080</v>
      </c>
      <c r="B1" s="35"/>
      <c r="C1" s="36"/>
      <c r="D1" s="36"/>
      <c r="E1" s="36"/>
      <c r="F1" s="36"/>
      <c r="G1" s="36"/>
      <c r="H1" s="35"/>
      <c r="I1" s="36"/>
      <c r="J1" s="36"/>
      <c r="K1" s="36"/>
      <c r="L1" s="36"/>
      <c r="M1" s="36"/>
      <c r="N1" s="36"/>
      <c r="O1" s="35"/>
      <c r="Q1" s="36"/>
      <c r="R1" s="36"/>
      <c r="S1" s="36"/>
      <c r="T1" s="36"/>
      <c r="U1" s="36"/>
      <c r="V1" s="35"/>
      <c r="X1" s="35"/>
      <c r="Y1" s="35"/>
      <c r="Z1" s="35"/>
      <c r="AA1" s="35"/>
      <c r="AB1" s="35"/>
      <c r="AC1" s="35"/>
      <c r="AE1" s="35"/>
      <c r="AF1" s="35"/>
      <c r="AG1" s="35"/>
      <c r="AH1" s="35"/>
      <c r="AI1" s="35"/>
      <c r="AJ1" s="35"/>
      <c r="AL1" s="35"/>
      <c r="AM1" s="35"/>
      <c r="AN1" s="35"/>
      <c r="AO1" s="35"/>
      <c r="AP1" s="35"/>
      <c r="AQ1" s="35"/>
    </row>
    <row r="2" spans="1:43" s="37" customFormat="1" ht="2.25" customHeight="1" x14ac:dyDescent="0.2">
      <c r="B2" s="38"/>
      <c r="H2" s="38"/>
      <c r="O2" s="38"/>
      <c r="V2" s="38"/>
    </row>
    <row r="3" spans="1:43" s="41" customFormat="1" x14ac:dyDescent="0.2">
      <c r="A3" s="39"/>
      <c r="B3" s="39"/>
      <c r="C3" s="111" t="s">
        <v>1082</v>
      </c>
      <c r="D3" s="111"/>
      <c r="E3" s="111"/>
      <c r="F3" s="111"/>
      <c r="G3" s="111"/>
      <c r="H3" s="111"/>
      <c r="I3" s="40"/>
      <c r="J3" s="111" t="s">
        <v>1083</v>
      </c>
      <c r="K3" s="111"/>
      <c r="L3" s="111"/>
      <c r="M3" s="111"/>
      <c r="N3" s="111"/>
      <c r="O3" s="111"/>
      <c r="Q3" s="111" t="s">
        <v>1034</v>
      </c>
      <c r="R3" s="111"/>
      <c r="S3" s="111"/>
      <c r="T3" s="111"/>
      <c r="U3" s="111"/>
      <c r="V3" s="111"/>
      <c r="X3" s="110" t="s">
        <v>1102</v>
      </c>
      <c r="Y3" s="110"/>
      <c r="Z3" s="110"/>
      <c r="AA3" s="110"/>
      <c r="AB3" s="110"/>
      <c r="AC3" s="110"/>
      <c r="AE3" s="110" t="s">
        <v>1103</v>
      </c>
      <c r="AF3" s="110"/>
      <c r="AG3" s="110"/>
      <c r="AH3" s="110"/>
      <c r="AI3" s="110"/>
      <c r="AJ3" s="110"/>
      <c r="AL3" s="110" t="s">
        <v>1104</v>
      </c>
      <c r="AM3" s="110"/>
      <c r="AN3" s="110"/>
      <c r="AO3" s="110"/>
      <c r="AP3" s="110"/>
      <c r="AQ3" s="110"/>
    </row>
    <row r="4" spans="1:43" x14ac:dyDescent="0.2">
      <c r="A4" s="42" t="s">
        <v>1035</v>
      </c>
      <c r="B4" s="42" t="s">
        <v>2</v>
      </c>
      <c r="C4" s="43">
        <v>2026</v>
      </c>
      <c r="D4" s="43">
        <v>2027</v>
      </c>
      <c r="E4" s="43">
        <v>2028</v>
      </c>
      <c r="F4" s="43">
        <v>2029</v>
      </c>
      <c r="G4" s="43">
        <v>2030</v>
      </c>
      <c r="H4" s="44" t="s">
        <v>1036</v>
      </c>
      <c r="I4" s="40"/>
      <c r="J4" s="43">
        <v>2026</v>
      </c>
      <c r="K4" s="43">
        <v>2027</v>
      </c>
      <c r="L4" s="43">
        <v>2028</v>
      </c>
      <c r="M4" s="43">
        <v>2029</v>
      </c>
      <c r="N4" s="43">
        <v>2030</v>
      </c>
      <c r="O4" s="44" t="s">
        <v>1036</v>
      </c>
      <c r="Q4" s="43">
        <v>2026</v>
      </c>
      <c r="R4" s="43">
        <v>2027</v>
      </c>
      <c r="S4" s="43">
        <v>2028</v>
      </c>
      <c r="T4" s="43">
        <v>2029</v>
      </c>
      <c r="U4" s="43">
        <v>2030</v>
      </c>
      <c r="V4" s="44" t="s">
        <v>1036</v>
      </c>
      <c r="X4" s="43">
        <v>2021</v>
      </c>
      <c r="Y4" s="43">
        <v>2022</v>
      </c>
      <c r="Z4" s="43">
        <v>2023</v>
      </c>
      <c r="AA4" s="43">
        <v>2024</v>
      </c>
      <c r="AB4" s="43">
        <v>2025</v>
      </c>
      <c r="AC4" s="44" t="s">
        <v>1036</v>
      </c>
      <c r="AE4" s="43">
        <v>2021</v>
      </c>
      <c r="AF4" s="43">
        <v>2022</v>
      </c>
      <c r="AG4" s="43">
        <v>2023</v>
      </c>
      <c r="AH4" s="43">
        <v>2024</v>
      </c>
      <c r="AI4" s="43">
        <v>2025</v>
      </c>
      <c r="AJ4" s="44" t="s">
        <v>1036</v>
      </c>
      <c r="AL4" s="43">
        <v>2016</v>
      </c>
      <c r="AM4" s="43">
        <v>2017</v>
      </c>
      <c r="AN4" s="43">
        <v>2018</v>
      </c>
      <c r="AO4" s="43">
        <v>2019</v>
      </c>
      <c r="AP4" s="43">
        <v>2020</v>
      </c>
      <c r="AQ4" s="44" t="s">
        <v>1036</v>
      </c>
    </row>
    <row r="5" spans="1:43" x14ac:dyDescent="0.2">
      <c r="A5" s="62" t="s">
        <v>1037</v>
      </c>
      <c r="B5" s="45" t="s">
        <v>30</v>
      </c>
      <c r="C5" s="45">
        <f>SUMIF('Capex calcs historical included'!$D:$D,'Spend by Business Case'!$B5,'Capex calcs historical included'!S:S)</f>
        <v>7630.7249999999995</v>
      </c>
      <c r="D5" s="45">
        <f>SUMIF('Capex calcs historical included'!$D:$D,'Spend by Business Case'!$B5,'Capex calcs historical included'!T:T)</f>
        <v>5094.9250000000002</v>
      </c>
      <c r="E5" s="45">
        <f>SUMIF('Capex calcs historical included'!$D:$D,'Spend by Business Case'!$B5,'Capex calcs historical included'!U:U)</f>
        <v>7405.5250000000005</v>
      </c>
      <c r="F5" s="45">
        <f>SUMIF('Capex calcs historical included'!$D:$D,'Spend by Business Case'!$B5,'Capex calcs historical included'!V:V)</f>
        <v>5459.5</v>
      </c>
      <c r="G5" s="45">
        <f>SUMIF('Capex calcs historical included'!$D:$D,'Spend by Business Case'!$B5,'Capex calcs historical included'!W:W)</f>
        <v>5660.2999999999993</v>
      </c>
      <c r="H5" s="46">
        <f>SUM(C5:G5)</f>
        <v>31250.974999999999</v>
      </c>
      <c r="I5" s="47"/>
      <c r="J5" s="45">
        <f>SUMIF('Capex calcs historical included'!$D:$D,'Spend by Business Case'!$B5,'Capex calcs historical included'!AE:AE)</f>
        <v>7669.6251577209296</v>
      </c>
      <c r="K5" s="45">
        <f>SUMIF('Capex calcs historical included'!$D:$D,'Spend by Business Case'!$B5,'Capex calcs historical included'!AF:AF)</f>
        <v>5133.934221478823</v>
      </c>
      <c r="L5" s="45">
        <f>SUMIF('Capex calcs historical included'!$D:$D,'Spend by Business Case'!$B5,'Capex calcs historical included'!AG:AG)</f>
        <v>7481.2217057078224</v>
      </c>
      <c r="M5" s="45">
        <f>SUMIF('Capex calcs historical included'!$D:$D,'Spend by Business Case'!$B5,'Capex calcs historical included'!AH:AH)</f>
        <v>5529.3452936116828</v>
      </c>
      <c r="N5" s="45">
        <f>SUMIF('Capex calcs historical included'!$D:$D,'Spend by Business Case'!$B5,'Capex calcs historical included'!AI:AI)</f>
        <v>5747.3078312427597</v>
      </c>
      <c r="O5" s="46">
        <f>SUM(J5:N5)</f>
        <v>31561.434209762017</v>
      </c>
      <c r="P5" s="31"/>
      <c r="Q5" s="45">
        <f>J5-C5</f>
        <v>38.90015772093011</v>
      </c>
      <c r="R5" s="45">
        <f t="shared" ref="R5:V20" si="0">K5-D5</f>
        <v>39.009221478822838</v>
      </c>
      <c r="S5" s="45">
        <f t="shared" si="0"/>
        <v>75.69670570782182</v>
      </c>
      <c r="T5" s="45">
        <f t="shared" si="0"/>
        <v>69.845293611682791</v>
      </c>
      <c r="U5" s="45">
        <f t="shared" si="0"/>
        <v>87.007831242760403</v>
      </c>
      <c r="V5" s="46">
        <f>O5-H5</f>
        <v>310.45920976201887</v>
      </c>
      <c r="X5" s="45">
        <f>SUMIF('Capex calcs historical included'!$D:$D,'Spend by Business Case'!$B5,'Capex calcs historical included'!AW:AW)</f>
        <v>8960.2564349721524</v>
      </c>
      <c r="Y5" s="45">
        <f>SUMIF('Capex calcs historical included'!$D:$D,'Spend by Business Case'!$B5,'Capex calcs historical included'!AX:AX)</f>
        <v>9488.7282003411456</v>
      </c>
      <c r="Z5" s="45">
        <f>SUMIF('Capex calcs historical included'!$D:$D,'Spend by Business Case'!$B5,'Capex calcs historical included'!AY:AY)</f>
        <v>9765.241151400005</v>
      </c>
      <c r="AA5" s="45">
        <f>SUMIF('Capex calcs historical included'!$D:$D,'Spend by Business Case'!$B5,'Capex calcs historical included'!AZ:AZ)</f>
        <v>4306.9430599999996</v>
      </c>
      <c r="AB5" s="45">
        <f>SUMIF('Capex calcs historical included'!$D:$D,'Spend by Business Case'!$B5,'Capex calcs historical included'!BA:BA)</f>
        <v>5227.42</v>
      </c>
      <c r="AC5" s="46">
        <f>SUM(X5:AB5)</f>
        <v>37748.588846713297</v>
      </c>
      <c r="AE5" s="45">
        <f>SUMIF('Capex calcs historical included'!$D:$D,'Spend by Business Case'!$B5,'Capex calcs historical included'!BC:BC)</f>
        <v>10868.63148532969</v>
      </c>
      <c r="AF5" s="45">
        <f>SUMIF('Capex calcs historical included'!$D:$D,'Spend by Business Case'!$B5,'Capex calcs historical included'!BD:BD)</f>
        <v>6320.1065253839779</v>
      </c>
      <c r="AG5" s="45">
        <f>SUMIF('Capex calcs historical included'!$D:$D,'Spend by Business Case'!$B5,'Capex calcs historical included'!BE:BE)</f>
        <v>6996.7482232810517</v>
      </c>
      <c r="AH5" s="45">
        <f>SUMIF('Capex calcs historical included'!$D:$D,'Spend by Business Case'!$B5,'Capex calcs historical included'!BF:BF)</f>
        <v>8313.8473156048949</v>
      </c>
      <c r="AI5" s="45">
        <f>SUMIF('Capex calcs historical included'!$D:$D,'Spend by Business Case'!$B5,'Capex calcs historical included'!BG:BG)</f>
        <v>6120.469906102765</v>
      </c>
      <c r="AJ5" s="46">
        <f>SUM(AE5:AI5)</f>
        <v>38619.803455702378</v>
      </c>
      <c r="AL5" s="45">
        <f>SUMIF('Capex calcs historical included'!$D:$D,'Spend by Business Case'!$B5,'Capex calcs historical included'!BI:BI)</f>
        <v>4580.0565970462376</v>
      </c>
      <c r="AM5" s="45">
        <f>SUMIF('Capex calcs historical included'!$D:$D,'Spend by Business Case'!$B5,'Capex calcs historical included'!BJ:BJ)</f>
        <v>7989.0620669847467</v>
      </c>
      <c r="AN5" s="45">
        <f>SUMIF('Capex calcs historical included'!$D:$D,'Spend by Business Case'!$B5,'Capex calcs historical included'!BK:BK)</f>
        <v>4888.6829637747251</v>
      </c>
      <c r="AO5" s="45">
        <f>SUMIF('Capex calcs historical included'!$D:$D,'Spend by Business Case'!$B5,'Capex calcs historical included'!BL:BL)</f>
        <v>6963.4427826874171</v>
      </c>
      <c r="AP5" s="45">
        <f>SUMIF('Capex calcs historical included'!$D:$D,'Spend by Business Case'!$B5,'Capex calcs historical included'!BM:BM)</f>
        <v>5767.967318970409</v>
      </c>
      <c r="AQ5" s="46">
        <f>SUM(AL5:AP5)</f>
        <v>30189.211729463535</v>
      </c>
    </row>
    <row r="6" spans="1:43" x14ac:dyDescent="0.2">
      <c r="A6" s="62" t="s">
        <v>1038</v>
      </c>
      <c r="B6" s="48" t="s">
        <v>61</v>
      </c>
      <c r="C6" s="45">
        <f>SUMIF('Capex calcs historical included'!$D:$D,'Spend by Business Case'!$B6,'Capex calcs historical included'!S:S)</f>
        <v>2581.7255000000005</v>
      </c>
      <c r="D6" s="45">
        <f>SUMIF('Capex calcs historical included'!$D:$D,'Spend by Business Case'!$B6,'Capex calcs historical included'!T:T)</f>
        <v>2440.1255000000006</v>
      </c>
      <c r="E6" s="45">
        <f>SUMIF('Capex calcs historical included'!$D:$D,'Spend by Business Case'!$B6,'Capex calcs historical included'!U:U)</f>
        <v>1772.6255000000001</v>
      </c>
      <c r="F6" s="45">
        <f>SUMIF('Capex calcs historical included'!$D:$D,'Spend by Business Case'!$B6,'Capex calcs historical included'!V:V)</f>
        <v>1711.1255000000001</v>
      </c>
      <c r="G6" s="45">
        <f>SUMIF('Capex calcs historical included'!$D:$D,'Spend by Business Case'!$B6,'Capex calcs historical included'!W:W)</f>
        <v>2765.6255000000006</v>
      </c>
      <c r="H6" s="49">
        <f t="shared" ref="H6:H30" si="1">SUM(C6:G6)</f>
        <v>11271.227500000001</v>
      </c>
      <c r="I6" s="47"/>
      <c r="J6" s="45">
        <f>SUMIF('Capex calcs historical included'!$D:$D,'Spend by Business Case'!$B6,'Capex calcs historical included'!AE:AE)</f>
        <v>2594.8867040981877</v>
      </c>
      <c r="K6" s="45">
        <f>SUMIF('Capex calcs historical included'!$D:$D,'Spend by Business Case'!$B6,'Capex calcs historical included'!AF:AF)</f>
        <v>2458.8082865112101</v>
      </c>
      <c r="L6" s="45">
        <f>SUMIF('Capex calcs historical included'!$D:$D,'Spend by Business Case'!$B6,'Capex calcs historical included'!AG:AG)</f>
        <v>1790.7446624906654</v>
      </c>
      <c r="M6" s="45">
        <f>SUMIF('Capex calcs historical included'!$D:$D,'Spend by Business Case'!$B6,'Capex calcs historical included'!AH:AH)</f>
        <v>1733.0165271918559</v>
      </c>
      <c r="N6" s="45">
        <f>SUMIF('Capex calcs historical included'!$D:$D,'Spend by Business Case'!$B6,'Capex calcs historical included'!AI:AI)</f>
        <v>2808.1375712302665</v>
      </c>
      <c r="O6" s="49">
        <f t="shared" ref="O6:O30" si="2">SUM(J6:N6)</f>
        <v>11385.593751522187</v>
      </c>
      <c r="P6" s="31"/>
      <c r="Q6" s="48">
        <f t="shared" ref="Q6:V21" si="3">J6-C6</f>
        <v>13.161204098187227</v>
      </c>
      <c r="R6" s="48">
        <f t="shared" si="0"/>
        <v>18.682786511209542</v>
      </c>
      <c r="S6" s="48">
        <f t="shared" si="0"/>
        <v>18.119162490665303</v>
      </c>
      <c r="T6" s="48">
        <f t="shared" si="0"/>
        <v>21.891027191855756</v>
      </c>
      <c r="U6" s="48">
        <f t="shared" si="0"/>
        <v>42.512071230265974</v>
      </c>
      <c r="V6" s="49">
        <f t="shared" si="0"/>
        <v>114.36625152218585</v>
      </c>
      <c r="X6" s="45">
        <f>SUMIF('Capex calcs historical included'!$D:$D,'Spend by Business Case'!$B6,'Capex calcs historical included'!AW:AW)</f>
        <v>2117.7037622874363</v>
      </c>
      <c r="Y6" s="45">
        <f>SUMIF('Capex calcs historical included'!$D:$D,'Spend by Business Case'!$B6,'Capex calcs historical included'!AX:AX)</f>
        <v>5174.1198749444029</v>
      </c>
      <c r="Z6" s="45">
        <f>SUMIF('Capex calcs historical included'!$D:$D,'Spend by Business Case'!$B6,'Capex calcs historical included'!AY:AY)</f>
        <v>1704.8821820400001</v>
      </c>
      <c r="AA6" s="45">
        <f>SUMIF('Capex calcs historical included'!$D:$D,'Spend by Business Case'!$B6,'Capex calcs historical included'!AZ:AZ)</f>
        <v>966.28847000000019</v>
      </c>
      <c r="AB6" s="45">
        <f>SUMIF('Capex calcs historical included'!$D:$D,'Spend by Business Case'!$B6,'Capex calcs historical included'!BA:BA)</f>
        <v>1136</v>
      </c>
      <c r="AC6" s="46">
        <f t="shared" ref="AC6:AC30" si="4">SUM(X6:AB6)</f>
        <v>11098.994289271839</v>
      </c>
      <c r="AE6" s="45">
        <f>SUMIF('Capex calcs historical included'!$D:$D,'Spend by Business Case'!$B6,'Capex calcs historical included'!BC:BC)</f>
        <v>1937.2056686118781</v>
      </c>
      <c r="AF6" s="45">
        <f>SUMIF('Capex calcs historical included'!$D:$D,'Spend by Business Case'!$B6,'Capex calcs historical included'!BD:BD)</f>
        <v>1682.4795794315421</v>
      </c>
      <c r="AG6" s="45">
        <f>SUMIF('Capex calcs historical included'!$D:$D,'Spend by Business Case'!$B6,'Capex calcs historical included'!BE:BE)</f>
        <v>1592.1109732139098</v>
      </c>
      <c r="AH6" s="45">
        <f>SUMIF('Capex calcs historical included'!$D:$D,'Spend by Business Case'!$B6,'Capex calcs historical included'!BF:BF)</f>
        <v>1627.3654143467438</v>
      </c>
      <c r="AI6" s="45">
        <f>SUMIF('Capex calcs historical included'!$D:$D,'Spend by Business Case'!$B6,'Capex calcs historical included'!BG:BG)</f>
        <v>806.28944870814848</v>
      </c>
      <c r="AJ6" s="46">
        <f t="shared" ref="AJ6:AJ30" si="5">SUM(AE6:AI6)</f>
        <v>7645.4510843122216</v>
      </c>
      <c r="AL6" s="45">
        <f>SUMIF('Capex calcs historical included'!$D:$D,'Spend by Business Case'!$B6,'Capex calcs historical included'!BI:BI)</f>
        <v>420.81596398554547</v>
      </c>
      <c r="AM6" s="45">
        <f>SUMIF('Capex calcs historical included'!$D:$D,'Spend by Business Case'!$B6,'Capex calcs historical included'!BJ:BJ)</f>
        <v>1488.5916845094916</v>
      </c>
      <c r="AN6" s="45">
        <f>SUMIF('Capex calcs historical included'!$D:$D,'Spend by Business Case'!$B6,'Capex calcs historical included'!BK:BK)</f>
        <v>655.15945528443467</v>
      </c>
      <c r="AO6" s="45">
        <f>SUMIF('Capex calcs historical included'!$D:$D,'Spend by Business Case'!$B6,'Capex calcs historical included'!BL:BL)</f>
        <v>871.88243255302928</v>
      </c>
      <c r="AP6" s="45">
        <f>SUMIF('Capex calcs historical included'!$D:$D,'Spend by Business Case'!$B6,'Capex calcs historical included'!BM:BM)</f>
        <v>1589.5964484786346</v>
      </c>
      <c r="AQ6" s="46">
        <f t="shared" ref="AQ6:AQ30" si="6">SUM(AL6:AP6)</f>
        <v>5026.0459848111359</v>
      </c>
    </row>
    <row r="7" spans="1:43" x14ac:dyDescent="0.2">
      <c r="A7" s="62" t="s">
        <v>1039</v>
      </c>
      <c r="B7" s="48" t="s">
        <v>78</v>
      </c>
      <c r="C7" s="45">
        <f>SUMIF('Capex calcs historical included'!$D:$D,'Spend by Business Case'!$B7,'Capex calcs historical included'!S:S)</f>
        <v>5295.5810000000001</v>
      </c>
      <c r="D7" s="45">
        <f>SUMIF('Capex calcs historical included'!$D:$D,'Spend by Business Case'!$B7,'Capex calcs historical included'!T:T)</f>
        <v>4524.4818000000005</v>
      </c>
      <c r="E7" s="45">
        <f>SUMIF('Capex calcs historical included'!$D:$D,'Spend by Business Case'!$B7,'Capex calcs historical included'!U:U)</f>
        <v>4697.1133</v>
      </c>
      <c r="F7" s="45">
        <f>SUMIF('Capex calcs historical included'!$D:$D,'Spend by Business Case'!$B7,'Capex calcs historical included'!V:V)</f>
        <v>4339.5606000000007</v>
      </c>
      <c r="G7" s="45">
        <f>SUMIF('Capex calcs historical included'!$D:$D,'Spend by Business Case'!$B7,'Capex calcs historical included'!W:W)</f>
        <v>3898.8063000000002</v>
      </c>
      <c r="H7" s="49">
        <f t="shared" si="1"/>
        <v>22755.543000000001</v>
      </c>
      <c r="I7" s="47"/>
      <c r="J7" s="45">
        <f>SUMIF('Capex calcs historical included'!$D:$D,'Spend by Business Case'!$B7,'Capex calcs historical included'!AE:AE)</f>
        <v>5322.576984801437</v>
      </c>
      <c r="K7" s="45">
        <f>SUMIF('Capex calcs historical included'!$D:$D,'Spend by Business Case'!$B7,'Capex calcs historical included'!AF:AF)</f>
        <v>4559.1234311551407</v>
      </c>
      <c r="L7" s="45">
        <f>SUMIF('Capex calcs historical included'!$D:$D,'Spend by Business Case'!$B7,'Capex calcs historical included'!AG:AG)</f>
        <v>4745.1255615407281</v>
      </c>
      <c r="M7" s="45">
        <f>SUMIF('Capex calcs historical included'!$D:$D,'Spend by Business Case'!$B7,'Capex calcs historical included'!AH:AH)</f>
        <v>4395.0781170350192</v>
      </c>
      <c r="N7" s="45">
        <f>SUMIF('Capex calcs historical included'!$D:$D,'Spend by Business Case'!$B7,'Capex calcs historical included'!AI:AI)</f>
        <v>3958.7371659609221</v>
      </c>
      <c r="O7" s="49">
        <f t="shared" si="2"/>
        <v>22980.641260493248</v>
      </c>
      <c r="P7" s="31"/>
      <c r="Q7" s="48">
        <f t="shared" si="3"/>
        <v>26.995984801436862</v>
      </c>
      <c r="R7" s="48">
        <f t="shared" si="0"/>
        <v>34.641631155140203</v>
      </c>
      <c r="S7" s="48">
        <f t="shared" si="0"/>
        <v>48.012261540728105</v>
      </c>
      <c r="T7" s="48">
        <f t="shared" si="0"/>
        <v>55.5175170350185</v>
      </c>
      <c r="U7" s="48">
        <f t="shared" si="0"/>
        <v>59.930865960921892</v>
      </c>
      <c r="V7" s="49">
        <f t="shared" si="0"/>
        <v>225.09826049324693</v>
      </c>
      <c r="X7" s="45">
        <f>SUMIF('Capex calcs historical included'!$D:$D,'Spend by Business Case'!$B7,'Capex calcs historical included'!AW:AW)</f>
        <v>422.33447065474058</v>
      </c>
      <c r="Y7" s="45">
        <f>SUMIF('Capex calcs historical included'!$D:$D,'Spend by Business Case'!$B7,'Capex calcs historical included'!AX:AX)</f>
        <v>253.62817270761468</v>
      </c>
      <c r="Z7" s="45">
        <f>SUMIF('Capex calcs historical included'!$D:$D,'Spend by Business Case'!$B7,'Capex calcs historical included'!AY:AY)</f>
        <v>1111.7615650199998</v>
      </c>
      <c r="AA7" s="45">
        <f>SUMIF('Capex calcs historical included'!$D:$D,'Spend by Business Case'!$B7,'Capex calcs historical included'!AZ:AZ)</f>
        <v>107.8869</v>
      </c>
      <c r="AB7" s="45">
        <f>SUMIF('Capex calcs historical included'!$D:$D,'Spend by Business Case'!$B7,'Capex calcs historical included'!BA:BA)</f>
        <v>377.48900000000003</v>
      </c>
      <c r="AC7" s="46">
        <f t="shared" si="4"/>
        <v>2273.1001083823548</v>
      </c>
      <c r="AE7" s="45">
        <f>SUMIF('Capex calcs historical included'!$D:$D,'Spend by Business Case'!$B7,'Capex calcs historical included'!BC:BC)</f>
        <v>160.82462154513706</v>
      </c>
      <c r="AF7" s="45">
        <f>SUMIF('Capex calcs historical included'!$D:$D,'Spend by Business Case'!$B7,'Capex calcs historical included'!BD:BD)</f>
        <v>160.9328293369301</v>
      </c>
      <c r="AG7" s="45">
        <f>SUMIF('Capex calcs historical included'!$D:$D,'Spend by Business Case'!$B7,'Capex calcs historical included'!BE:BE)</f>
        <v>636.74982399879525</v>
      </c>
      <c r="AH7" s="45">
        <f>SUMIF('Capex calcs historical included'!$D:$D,'Spend by Business Case'!$B7,'Capex calcs historical included'!BF:BF)</f>
        <v>1809.2689752902284</v>
      </c>
      <c r="AI7" s="45">
        <f>SUMIF('Capex calcs historical included'!$D:$D,'Spend by Business Case'!$B7,'Capex calcs historical included'!BG:BG)</f>
        <v>1028.6298724428198</v>
      </c>
      <c r="AJ7" s="46">
        <f t="shared" si="5"/>
        <v>3796.4061226139106</v>
      </c>
      <c r="AL7" s="45">
        <f>SUMIF('Capex calcs historical included'!$D:$D,'Spend by Business Case'!$B7,'Capex calcs historical included'!BI:BI)</f>
        <v>1709.6633837981994</v>
      </c>
      <c r="AM7" s="45">
        <f>SUMIF('Capex calcs historical included'!$D:$D,'Spend by Business Case'!$B7,'Capex calcs historical included'!BJ:BJ)</f>
        <v>1505.1748208430508</v>
      </c>
      <c r="AN7" s="45">
        <f>SUMIF('Capex calcs historical included'!$D:$D,'Spend by Business Case'!$B7,'Capex calcs historical included'!BK:BK)</f>
        <v>734.93196461305877</v>
      </c>
      <c r="AO7" s="45">
        <f>SUMIF('Capex calcs historical included'!$D:$D,'Spend by Business Case'!$B7,'Capex calcs historical included'!BL:BL)</f>
        <v>537.4573800571527</v>
      </c>
      <c r="AP7" s="45">
        <f>SUMIF('Capex calcs historical included'!$D:$D,'Spend by Business Case'!$B7,'Capex calcs historical included'!BM:BM)</f>
        <v>829.18372907795197</v>
      </c>
      <c r="AQ7" s="46">
        <f t="shared" si="6"/>
        <v>5316.4112783894143</v>
      </c>
    </row>
    <row r="8" spans="1:43" x14ac:dyDescent="0.2">
      <c r="A8" s="62" t="s">
        <v>1040</v>
      </c>
      <c r="B8" s="48" t="s">
        <v>112</v>
      </c>
      <c r="C8" s="45">
        <f>SUMIF('Capex calcs historical included'!$D:$D,'Spend by Business Case'!$B8,'Capex calcs historical included'!S:S)</f>
        <v>3890.4409999999998</v>
      </c>
      <c r="D8" s="45">
        <f>SUMIF('Capex calcs historical included'!$D:$D,'Spend by Business Case'!$B8,'Capex calcs historical included'!T:T)</f>
        <v>0</v>
      </c>
      <c r="E8" s="45">
        <f>SUMIF('Capex calcs historical included'!$D:$D,'Spend by Business Case'!$B8,'Capex calcs historical included'!U:U)</f>
        <v>0</v>
      </c>
      <c r="F8" s="45">
        <f>SUMIF('Capex calcs historical included'!$D:$D,'Spend by Business Case'!$B8,'Capex calcs historical included'!V:V)</f>
        <v>0</v>
      </c>
      <c r="G8" s="45">
        <f>SUMIF('Capex calcs historical included'!$D:$D,'Spend by Business Case'!$B8,'Capex calcs historical included'!W:W)</f>
        <v>0</v>
      </c>
      <c r="H8" s="49">
        <f t="shared" si="1"/>
        <v>3890.4409999999998</v>
      </c>
      <c r="I8" s="47"/>
      <c r="J8" s="45">
        <f>SUMIF('Capex calcs historical included'!$D:$D,'Spend by Business Case'!$B8,'Capex calcs historical included'!AE:AE)</f>
        <v>3910.2738164760185</v>
      </c>
      <c r="K8" s="45">
        <f>SUMIF('Capex calcs historical included'!$D:$D,'Spend by Business Case'!$B8,'Capex calcs historical included'!AF:AF)</f>
        <v>0</v>
      </c>
      <c r="L8" s="45">
        <f>SUMIF('Capex calcs historical included'!$D:$D,'Spend by Business Case'!$B8,'Capex calcs historical included'!AG:AG)</f>
        <v>0</v>
      </c>
      <c r="M8" s="45">
        <f>SUMIF('Capex calcs historical included'!$D:$D,'Spend by Business Case'!$B8,'Capex calcs historical included'!AH:AH)</f>
        <v>0</v>
      </c>
      <c r="N8" s="45">
        <f>SUMIF('Capex calcs historical included'!$D:$D,'Spend by Business Case'!$B8,'Capex calcs historical included'!AI:AI)</f>
        <v>0</v>
      </c>
      <c r="O8" s="49">
        <f t="shared" si="2"/>
        <v>3910.2738164760185</v>
      </c>
      <c r="P8" s="31"/>
      <c r="Q8" s="48">
        <f t="shared" si="3"/>
        <v>19.832816476018706</v>
      </c>
      <c r="R8" s="48">
        <f t="shared" si="0"/>
        <v>0</v>
      </c>
      <c r="S8" s="48">
        <f t="shared" si="0"/>
        <v>0</v>
      </c>
      <c r="T8" s="48">
        <f t="shared" si="0"/>
        <v>0</v>
      </c>
      <c r="U8" s="48">
        <f t="shared" si="0"/>
        <v>0</v>
      </c>
      <c r="V8" s="49">
        <f t="shared" si="0"/>
        <v>19.832816476018706</v>
      </c>
      <c r="X8" s="45">
        <f>SUMIF('Capex calcs historical included'!$D:$D,'Spend by Business Case'!$B8,'Capex calcs historical included'!AW:AW)</f>
        <v>1864.4002052753176</v>
      </c>
      <c r="Y8" s="45">
        <f>SUMIF('Capex calcs historical included'!$D:$D,'Spend by Business Case'!$B8,'Capex calcs historical included'!AX:AX)</f>
        <v>6709.5568184936692</v>
      </c>
      <c r="Z8" s="45">
        <f>SUMIF('Capex calcs historical included'!$D:$D,'Spend by Business Case'!$B8,'Capex calcs historical included'!AY:AY)</f>
        <v>8110.7797386599996</v>
      </c>
      <c r="AA8" s="45">
        <f>SUMIF('Capex calcs historical included'!$D:$D,'Spend by Business Case'!$B8,'Capex calcs historical included'!AZ:AZ)</f>
        <v>9392.567220000019</v>
      </c>
      <c r="AB8" s="45">
        <f>SUMIF('Capex calcs historical included'!$D:$D,'Spend by Business Case'!$B8,'Capex calcs historical included'!BA:BA)</f>
        <v>9852.7870000000003</v>
      </c>
      <c r="AC8" s="46">
        <f t="shared" si="4"/>
        <v>35930.090982429007</v>
      </c>
      <c r="AE8" s="45">
        <f>SUMIF('Capex calcs historical included'!$D:$D,'Spend by Business Case'!$B8,'Capex calcs historical included'!BC:BC)</f>
        <v>18270.651702203602</v>
      </c>
      <c r="AF8" s="45">
        <f>SUMIF('Capex calcs historical included'!$D:$D,'Spend by Business Case'!$B8,'Capex calcs historical included'!BD:BD)</f>
        <v>18282.944763156091</v>
      </c>
      <c r="AG8" s="45">
        <f>SUMIF('Capex calcs historical included'!$D:$D,'Spend by Business Case'!$B8,'Capex calcs historical included'!BE:BE)</f>
        <v>0</v>
      </c>
      <c r="AH8" s="45">
        <f>SUMIF('Capex calcs historical included'!$D:$D,'Spend by Business Case'!$B8,'Capex calcs historical included'!BF:BF)</f>
        <v>0</v>
      </c>
      <c r="AI8" s="45">
        <f>SUMIF('Capex calcs historical included'!$D:$D,'Spend by Business Case'!$B8,'Capex calcs historical included'!BG:BG)</f>
        <v>0</v>
      </c>
      <c r="AJ8" s="46">
        <f t="shared" si="5"/>
        <v>36553.596465359689</v>
      </c>
      <c r="AL8" s="45">
        <f>SUMIF('Capex calcs historical included'!$D:$D,'Spend by Business Case'!$B8,'Capex calcs historical included'!BI:BI)</f>
        <v>0</v>
      </c>
      <c r="AM8" s="45">
        <f>SUMIF('Capex calcs historical included'!$D:$D,'Spend by Business Case'!$B8,'Capex calcs historical included'!BJ:BJ)</f>
        <v>0</v>
      </c>
      <c r="AN8" s="45">
        <f>SUMIF('Capex calcs historical included'!$D:$D,'Spend by Business Case'!$B8,'Capex calcs historical included'!BK:BK)</f>
        <v>0</v>
      </c>
      <c r="AO8" s="45">
        <f>SUMIF('Capex calcs historical included'!$D:$D,'Spend by Business Case'!$B8,'Capex calcs historical included'!BL:BL)</f>
        <v>0</v>
      </c>
      <c r="AP8" s="45">
        <f>SUMIF('Capex calcs historical included'!$D:$D,'Spend by Business Case'!$B8,'Capex calcs historical included'!BM:BM)</f>
        <v>0</v>
      </c>
      <c r="AQ8" s="46">
        <f t="shared" si="6"/>
        <v>0</v>
      </c>
    </row>
    <row r="9" spans="1:43" x14ac:dyDescent="0.2">
      <c r="A9" s="62" t="s">
        <v>1041</v>
      </c>
      <c r="B9" s="48" t="s">
        <v>115</v>
      </c>
      <c r="C9" s="45">
        <f>SUMIF('Capex calcs historical included'!$D:$D,'Spend by Business Case'!$B9,'Capex calcs historical included'!S:S)</f>
        <v>3100</v>
      </c>
      <c r="D9" s="45">
        <f>SUMIF('Capex calcs historical included'!$D:$D,'Spend by Business Case'!$B9,'Capex calcs historical included'!T:T)</f>
        <v>3100</v>
      </c>
      <c r="E9" s="45">
        <f>SUMIF('Capex calcs historical included'!$D:$D,'Spend by Business Case'!$B9,'Capex calcs historical included'!U:U)</f>
        <v>3100</v>
      </c>
      <c r="F9" s="45">
        <f>SUMIF('Capex calcs historical included'!$D:$D,'Spend by Business Case'!$B9,'Capex calcs historical included'!V:V)</f>
        <v>3100</v>
      </c>
      <c r="G9" s="45">
        <f>SUMIF('Capex calcs historical included'!$D:$D,'Spend by Business Case'!$B9,'Capex calcs historical included'!W:W)</f>
        <v>3100</v>
      </c>
      <c r="H9" s="49">
        <f t="shared" si="1"/>
        <v>15500</v>
      </c>
      <c r="I9" s="47"/>
      <c r="J9" s="45">
        <f>SUMIF('Capex calcs historical included'!$D:$D,'Spend by Business Case'!$B9,'Capex calcs historical included'!AE:AE)</f>
        <v>3115.8032806758047</v>
      </c>
      <c r="K9" s="45">
        <f>SUMIF('Capex calcs historical included'!$D:$D,'Spend by Business Case'!$B9,'Capex calcs historical included'!AF:AF)</f>
        <v>3123.7351063233227</v>
      </c>
      <c r="L9" s="45">
        <f>SUMIF('Capex calcs historical included'!$D:$D,'Spend by Business Case'!$B9,'Capex calcs historical included'!AG:AG)</f>
        <v>3131.6871238290669</v>
      </c>
      <c r="M9" s="45">
        <f>SUMIF('Capex calcs historical included'!$D:$D,'Spend by Business Case'!$B9,'Capex calcs historical included'!AH:AH)</f>
        <v>3139.6593845949656</v>
      </c>
      <c r="N9" s="45">
        <f>SUMIF('Capex calcs historical included'!$D:$D,'Spend by Business Case'!$B9,'Capex calcs historical included'!AI:AI)</f>
        <v>3147.6519401538003</v>
      </c>
      <c r="O9" s="49">
        <f t="shared" si="2"/>
        <v>15658.536835576959</v>
      </c>
      <c r="P9" s="31"/>
      <c r="Q9" s="48">
        <f t="shared" si="3"/>
        <v>15.803280675804672</v>
      </c>
      <c r="R9" s="48">
        <f t="shared" si="0"/>
        <v>23.735106323322725</v>
      </c>
      <c r="S9" s="48">
        <f t="shared" si="0"/>
        <v>31.687123829066877</v>
      </c>
      <c r="T9" s="48">
        <f t="shared" si="0"/>
        <v>39.659384594965559</v>
      </c>
      <c r="U9" s="48">
        <f t="shared" si="0"/>
        <v>47.651940153800297</v>
      </c>
      <c r="V9" s="49">
        <f t="shared" si="0"/>
        <v>158.53683557695877</v>
      </c>
      <c r="X9" s="45">
        <f>SUMIF('Capex calcs historical included'!$D:$D,'Spend by Business Case'!$B9,'Capex calcs historical included'!AW:AW)</f>
        <v>0</v>
      </c>
      <c r="Y9" s="45">
        <f>SUMIF('Capex calcs historical included'!$D:$D,'Spend by Business Case'!$B9,'Capex calcs historical included'!AX:AX)</f>
        <v>5020.8995955439004</v>
      </c>
      <c r="Z9" s="45">
        <f>SUMIF('Capex calcs historical included'!$D:$D,'Spend by Business Case'!$B9,'Capex calcs historical included'!AY:AY)</f>
        <v>4642.2208242000033</v>
      </c>
      <c r="AA9" s="45">
        <f>SUMIF('Capex calcs historical included'!$D:$D,'Spend by Business Case'!$B9,'Capex calcs historical included'!AZ:AZ)</f>
        <v>6659.0348899999844</v>
      </c>
      <c r="AB9" s="45">
        <f>SUMIF('Capex calcs historical included'!$D:$D,'Spend by Business Case'!$B9,'Capex calcs historical included'!BA:BA)</f>
        <v>2099.6080000000002</v>
      </c>
      <c r="AC9" s="46">
        <f t="shared" si="4"/>
        <v>18421.763309743888</v>
      </c>
      <c r="AE9" s="45">
        <f>SUMIF('Capex calcs historical included'!$D:$D,'Spend by Business Case'!$B9,'Capex calcs historical included'!BC:BC)</f>
        <v>0</v>
      </c>
      <c r="AF9" s="45">
        <f>SUMIF('Capex calcs historical included'!$D:$D,'Spend by Business Case'!$B9,'Capex calcs historical included'!BD:BD)</f>
        <v>5608.265264771806</v>
      </c>
      <c r="AG9" s="45">
        <f>SUMIF('Capex calcs historical included'!$D:$D,'Spend by Business Case'!$B9,'Capex calcs historical included'!BE:BE)</f>
        <v>5612.0386795279592</v>
      </c>
      <c r="AH9" s="45">
        <f>SUMIF('Capex calcs historical included'!$D:$D,'Spend by Business Case'!$B9,'Capex calcs historical included'!BF:BF)</f>
        <v>5615.814633154554</v>
      </c>
      <c r="AI9" s="45">
        <f>SUMIF('Capex calcs historical included'!$D:$D,'Spend by Business Case'!$B9,'Capex calcs historical included'!BG:BG)</f>
        <v>2809.7965636799117</v>
      </c>
      <c r="AJ9" s="46">
        <f t="shared" si="5"/>
        <v>19645.915141134232</v>
      </c>
      <c r="AL9" s="45">
        <f>SUMIF('Capex calcs historical included'!$D:$D,'Spend by Business Case'!$B9,'Capex calcs historical included'!BI:BI)</f>
        <v>1858.7252916085092</v>
      </c>
      <c r="AM9" s="45">
        <f>SUMIF('Capex calcs historical included'!$D:$D,'Spend by Business Case'!$B9,'Capex calcs historical included'!BJ:BJ)</f>
        <v>3002.3927577213562</v>
      </c>
      <c r="AN9" s="45">
        <f>SUMIF('Capex calcs historical included'!$D:$D,'Spend by Business Case'!$B9,'Capex calcs historical included'!BK:BK)</f>
        <v>-92.625575473198964</v>
      </c>
      <c r="AO9" s="45">
        <f>SUMIF('Capex calcs historical included'!$D:$D,'Spend by Business Case'!$B9,'Capex calcs historical included'!BL:BL)</f>
        <v>3240.016114886068</v>
      </c>
      <c r="AP9" s="45">
        <f>SUMIF('Capex calcs historical included'!$D:$D,'Spend by Business Case'!$B9,'Capex calcs historical included'!BM:BM)</f>
        <v>-33.163821977866874</v>
      </c>
      <c r="AQ9" s="46">
        <f t="shared" si="6"/>
        <v>7975.344766764867</v>
      </c>
    </row>
    <row r="10" spans="1:43" x14ac:dyDescent="0.2">
      <c r="A10" s="62" t="s">
        <v>1042</v>
      </c>
      <c r="B10" s="48" t="s">
        <v>117</v>
      </c>
      <c r="C10" s="45">
        <f>SUMIF('Capex calcs historical included'!$D:$D,'Spend by Business Case'!$B10,'Capex calcs historical included'!S:S)</f>
        <v>1100</v>
      </c>
      <c r="D10" s="45">
        <f>SUMIF('Capex calcs historical included'!$D:$D,'Spend by Business Case'!$B10,'Capex calcs historical included'!T:T)</f>
        <v>16525.354499999998</v>
      </c>
      <c r="E10" s="45">
        <f>SUMIF('Capex calcs historical included'!$D:$D,'Spend by Business Case'!$B10,'Capex calcs historical included'!U:U)</f>
        <v>16699.973999999998</v>
      </c>
      <c r="F10" s="45">
        <f>SUMIF('Capex calcs historical included'!$D:$D,'Spend by Business Case'!$B10,'Capex calcs historical included'!V:V)</f>
        <v>0</v>
      </c>
      <c r="G10" s="45">
        <f>SUMIF('Capex calcs historical included'!$D:$D,'Spend by Business Case'!$B10,'Capex calcs historical included'!W:W)</f>
        <v>0</v>
      </c>
      <c r="H10" s="49">
        <f t="shared" si="1"/>
        <v>34325.328499999996</v>
      </c>
      <c r="I10" s="47"/>
      <c r="J10" s="45">
        <f>SUMIF('Capex calcs historical included'!$D:$D,'Spend by Business Case'!$B10,'Capex calcs historical included'!AE:AE)</f>
        <v>1105.6076157236726</v>
      </c>
      <c r="K10" s="45">
        <f>SUMIF('Capex calcs historical included'!$D:$D,'Spend by Business Case'!$B10,'Capex calcs historical included'!AF:AF)</f>
        <v>16651.880643899385</v>
      </c>
      <c r="L10" s="45">
        <f>SUMIF('Capex calcs historical included'!$D:$D,'Spend by Business Case'!$B10,'Capex calcs historical included'!AG:AG)</f>
        <v>16870.675336800061</v>
      </c>
      <c r="M10" s="45">
        <f>SUMIF('Capex calcs historical included'!$D:$D,'Spend by Business Case'!$B10,'Capex calcs historical included'!AH:AH)</f>
        <v>0</v>
      </c>
      <c r="N10" s="45">
        <f>SUMIF('Capex calcs historical included'!$D:$D,'Spend by Business Case'!$B10,'Capex calcs historical included'!AI:AI)</f>
        <v>0</v>
      </c>
      <c r="O10" s="49">
        <f t="shared" si="2"/>
        <v>34628.163596423117</v>
      </c>
      <c r="P10" s="31"/>
      <c r="Q10" s="48">
        <f t="shared" si="3"/>
        <v>5.6076157236725521</v>
      </c>
      <c r="R10" s="48">
        <f t="shared" si="0"/>
        <v>126.52614389938753</v>
      </c>
      <c r="S10" s="48">
        <f t="shared" si="0"/>
        <v>170.70133680006256</v>
      </c>
      <c r="T10" s="48">
        <f t="shared" si="0"/>
        <v>0</v>
      </c>
      <c r="U10" s="48">
        <f t="shared" si="0"/>
        <v>0</v>
      </c>
      <c r="V10" s="49">
        <f t="shared" si="0"/>
        <v>302.83509642312129</v>
      </c>
      <c r="X10" s="45">
        <f>SUMIF('Capex calcs historical included'!$D:$D,'Spend by Business Case'!$B10,'Capex calcs historical included'!AW:AW)</f>
        <v>-12.995219380065954</v>
      </c>
      <c r="Y10" s="45">
        <f>SUMIF('Capex calcs historical included'!$D:$D,'Spend by Business Case'!$B10,'Capex calcs historical included'!AX:AX)</f>
        <v>68.851213770137619</v>
      </c>
      <c r="Z10" s="45">
        <f>SUMIF('Capex calcs historical included'!$D:$D,'Spend by Business Case'!$B10,'Capex calcs historical included'!AY:AY)</f>
        <v>135.35712252000002</v>
      </c>
      <c r="AA10" s="45">
        <f>SUMIF('Capex calcs historical included'!$D:$D,'Spend by Business Case'!$B10,'Capex calcs historical included'!AZ:AZ)</f>
        <v>543.33834000000047</v>
      </c>
      <c r="AB10" s="45">
        <f>SUMIF('Capex calcs historical included'!$D:$D,'Spend by Business Case'!$B10,'Capex calcs historical included'!BA:BA)</f>
        <v>1723</v>
      </c>
      <c r="AC10" s="46">
        <f t="shared" si="4"/>
        <v>2457.5514569100724</v>
      </c>
      <c r="AE10" s="45">
        <f>SUMIF('Capex calcs historical included'!$D:$D,'Spend by Business Case'!$B10,'Capex calcs historical included'!BC:BC)</f>
        <v>919.51701115005653</v>
      </c>
      <c r="AF10" s="45">
        <f>SUMIF('Capex calcs historical included'!$D:$D,'Spend by Business Case'!$B10,'Capex calcs historical included'!BD:BD)</f>
        <v>0</v>
      </c>
      <c r="AG10" s="45">
        <f>SUMIF('Capex calcs historical included'!$D:$D,'Spend by Business Case'!$B10,'Capex calcs historical included'!BE:BE)</f>
        <v>0</v>
      </c>
      <c r="AH10" s="45">
        <f>SUMIF('Capex calcs historical included'!$D:$D,'Spend by Business Case'!$B10,'Capex calcs historical included'!BF:BF)</f>
        <v>7009.6995020547256</v>
      </c>
      <c r="AI10" s="45">
        <f>SUMIF('Capex calcs historical included'!$D:$D,'Spend by Business Case'!$B10,'Capex calcs historical included'!BG:BG)</f>
        <v>2508.7412773596316</v>
      </c>
      <c r="AJ10" s="46">
        <f t="shared" si="5"/>
        <v>10437.957790564415</v>
      </c>
      <c r="AL10" s="45">
        <f>SUMIF('Capex calcs historical included'!$D:$D,'Spend by Business Case'!$B10,'Capex calcs historical included'!BI:BI)</f>
        <v>-3.9203283061636385</v>
      </c>
      <c r="AM10" s="45">
        <f>SUMIF('Capex calcs historical included'!$D:$D,'Spend by Business Case'!$B10,'Capex calcs historical included'!BJ:BJ)</f>
        <v>615.88667078847459</v>
      </c>
      <c r="AN10" s="45">
        <f>SUMIF('Capex calcs historical included'!$D:$D,'Spend by Business Case'!$B10,'Capex calcs historical included'!BK:BK)</f>
        <v>3.0492125981069127</v>
      </c>
      <c r="AO10" s="45">
        <f>SUMIF('Capex calcs historical included'!$D:$D,'Spend by Business Case'!$B10,'Capex calcs historical included'!BL:BL)</f>
        <v>5.125289406196213E-2</v>
      </c>
      <c r="AP10" s="45">
        <f>SUMIF('Capex calcs historical included'!$D:$D,'Spend by Business Case'!$B10,'Capex calcs historical included'!BM:BM)</f>
        <v>33.430767612081908</v>
      </c>
      <c r="AQ10" s="46">
        <f t="shared" si="6"/>
        <v>648.49757558656177</v>
      </c>
    </row>
    <row r="11" spans="1:43" x14ac:dyDescent="0.2">
      <c r="A11" s="62" t="s">
        <v>1043</v>
      </c>
      <c r="B11" s="48" t="s">
        <v>120</v>
      </c>
      <c r="C11" s="45">
        <f>SUMIF('Capex calcs historical included'!$D:$D,'Spend by Business Case'!$B11,'Capex calcs historical included'!S:S)</f>
        <v>0</v>
      </c>
      <c r="D11" s="45">
        <f>SUMIF('Capex calcs historical included'!$D:$D,'Spend by Business Case'!$B11,'Capex calcs historical included'!T:T)</f>
        <v>570</v>
      </c>
      <c r="E11" s="45">
        <f>SUMIF('Capex calcs historical included'!$D:$D,'Spend by Business Case'!$B11,'Capex calcs historical included'!U:U)</f>
        <v>0</v>
      </c>
      <c r="F11" s="45">
        <f>SUMIF('Capex calcs historical included'!$D:$D,'Spend by Business Case'!$B11,'Capex calcs historical included'!V:V)</f>
        <v>0</v>
      </c>
      <c r="G11" s="45">
        <f>SUMIF('Capex calcs historical included'!$D:$D,'Spend by Business Case'!$B11,'Capex calcs historical included'!W:W)</f>
        <v>0</v>
      </c>
      <c r="H11" s="49">
        <f t="shared" si="1"/>
        <v>570</v>
      </c>
      <c r="I11" s="47"/>
      <c r="J11" s="45">
        <f>SUMIF('Capex calcs historical included'!$D:$D,'Spend by Business Case'!$B11,'Capex calcs historical included'!AE:AE)</f>
        <v>0</v>
      </c>
      <c r="K11" s="45">
        <f>SUMIF('Capex calcs historical included'!$D:$D,'Spend by Business Case'!$B11,'Capex calcs historical included'!AF:AF)</f>
        <v>574.36419696912708</v>
      </c>
      <c r="L11" s="45">
        <f>SUMIF('Capex calcs historical included'!$D:$D,'Spend by Business Case'!$B11,'Capex calcs historical included'!AG:AG)</f>
        <v>0</v>
      </c>
      <c r="M11" s="45">
        <f>SUMIF('Capex calcs historical included'!$D:$D,'Spend by Business Case'!$B11,'Capex calcs historical included'!AH:AH)</f>
        <v>0</v>
      </c>
      <c r="N11" s="45">
        <f>SUMIF('Capex calcs historical included'!$D:$D,'Spend by Business Case'!$B11,'Capex calcs historical included'!AI:AI)</f>
        <v>0</v>
      </c>
      <c r="O11" s="49">
        <f t="shared" si="2"/>
        <v>574.36419696912708</v>
      </c>
      <c r="P11" s="31"/>
      <c r="Q11" s="48">
        <f t="shared" si="3"/>
        <v>0</v>
      </c>
      <c r="R11" s="48">
        <f t="shared" si="0"/>
        <v>4.3641969691270788</v>
      </c>
      <c r="S11" s="48">
        <f t="shared" si="0"/>
        <v>0</v>
      </c>
      <c r="T11" s="48">
        <f t="shared" si="0"/>
        <v>0</v>
      </c>
      <c r="U11" s="48">
        <f t="shared" si="0"/>
        <v>0</v>
      </c>
      <c r="V11" s="49">
        <f t="shared" si="0"/>
        <v>4.3641969691270788</v>
      </c>
      <c r="X11" s="45">
        <f>SUMIF('Capex calcs historical included'!$D:$D,'Spend by Business Case'!$B11,'Capex calcs historical included'!AW:AW)</f>
        <v>566.54814001399836</v>
      </c>
      <c r="Y11" s="45">
        <f>SUMIF('Capex calcs historical included'!$D:$D,'Spend by Business Case'!$B11,'Capex calcs historical included'!AX:AX)</f>
        <v>1.3490284442201828</v>
      </c>
      <c r="Z11" s="45">
        <f>SUMIF('Capex calcs historical included'!$D:$D,'Spend by Business Case'!$B11,'Capex calcs historical included'!AY:AY)</f>
        <v>-0.4062960000000001</v>
      </c>
      <c r="AA11" s="45">
        <f>SUMIF('Capex calcs historical included'!$D:$D,'Spend by Business Case'!$B11,'Capex calcs historical included'!AZ:AZ)</f>
        <v>0</v>
      </c>
      <c r="AB11" s="45">
        <f>SUMIF('Capex calcs historical included'!$D:$D,'Spend by Business Case'!$B11,'Capex calcs historical included'!BA:BA)</f>
        <v>0</v>
      </c>
      <c r="AC11" s="46">
        <f t="shared" si="4"/>
        <v>567.49087245821852</v>
      </c>
      <c r="AE11" s="45">
        <f>SUMIF('Capex calcs historical included'!$D:$D,'Spend by Business Case'!$B11,'Capex calcs historical included'!BC:BC)</f>
        <v>369.7371887580444</v>
      </c>
      <c r="AF11" s="45">
        <f>SUMIF('Capex calcs historical included'!$D:$D,'Spend by Business Case'!$B11,'Capex calcs historical included'!BD:BD)</f>
        <v>0</v>
      </c>
      <c r="AG11" s="45">
        <f>SUMIF('Capex calcs historical included'!$D:$D,'Spend by Business Case'!$B11,'Capex calcs historical included'!BE:BE)</f>
        <v>0</v>
      </c>
      <c r="AH11" s="45">
        <f>SUMIF('Capex calcs historical included'!$D:$D,'Spend by Business Case'!$B11,'Capex calcs historical included'!BF:BF)</f>
        <v>0</v>
      </c>
      <c r="AI11" s="45">
        <f>SUMIF('Capex calcs historical included'!$D:$D,'Spend by Business Case'!$B11,'Capex calcs historical included'!BG:BG)</f>
        <v>0</v>
      </c>
      <c r="AJ11" s="46">
        <f t="shared" si="5"/>
        <v>369.7371887580444</v>
      </c>
      <c r="AL11" s="45">
        <f>SUMIF('Capex calcs historical included'!$D:$D,'Spend by Business Case'!$B11,'Capex calcs historical included'!BI:BI)</f>
        <v>684.34703306165466</v>
      </c>
      <c r="AM11" s="45">
        <f>SUMIF('Capex calcs historical included'!$D:$D,'Spend by Business Case'!$B11,'Capex calcs historical included'!BJ:BJ)</f>
        <v>0</v>
      </c>
      <c r="AN11" s="45">
        <f>SUMIF('Capex calcs historical included'!$D:$D,'Spend by Business Case'!$B11,'Capex calcs historical included'!BK:BK)</f>
        <v>0</v>
      </c>
      <c r="AO11" s="45">
        <f>SUMIF('Capex calcs historical included'!$D:$D,'Spend by Business Case'!$B11,'Capex calcs historical included'!BL:BL)</f>
        <v>0</v>
      </c>
      <c r="AP11" s="45">
        <f>SUMIF('Capex calcs historical included'!$D:$D,'Spend by Business Case'!$B11,'Capex calcs historical included'!BM:BM)</f>
        <v>0</v>
      </c>
      <c r="AQ11" s="46">
        <f t="shared" si="6"/>
        <v>684.34703306165466</v>
      </c>
    </row>
    <row r="12" spans="1:43" x14ac:dyDescent="0.2">
      <c r="A12" s="62" t="s">
        <v>1044</v>
      </c>
      <c r="B12" s="48" t="s">
        <v>138</v>
      </c>
      <c r="C12" s="45">
        <f>SUMIF('Capex calcs historical included'!$D:$D,'Spend by Business Case'!$B12,'Capex calcs historical included'!S:S)</f>
        <v>4311.3</v>
      </c>
      <c r="D12" s="45">
        <f>SUMIF('Capex calcs historical included'!$D:$D,'Spend by Business Case'!$B12,'Capex calcs historical included'!T:T)</f>
        <v>4191.3</v>
      </c>
      <c r="E12" s="45">
        <f>SUMIF('Capex calcs historical included'!$D:$D,'Spend by Business Case'!$B12,'Capex calcs historical included'!U:U)</f>
        <v>4861.3</v>
      </c>
      <c r="F12" s="45">
        <f>SUMIF('Capex calcs historical included'!$D:$D,'Spend by Business Case'!$B12,'Capex calcs historical included'!V:V)</f>
        <v>4191.3</v>
      </c>
      <c r="G12" s="45">
        <f>SUMIF('Capex calcs historical included'!$D:$D,'Spend by Business Case'!$B12,'Capex calcs historical included'!W:W)</f>
        <v>4111.3</v>
      </c>
      <c r="H12" s="49">
        <f t="shared" si="1"/>
        <v>21666.5</v>
      </c>
      <c r="I12" s="47"/>
      <c r="J12" s="45">
        <f>SUMIF('Capex calcs historical included'!$D:$D,'Spend by Business Case'!$B12,'Capex calcs historical included'!AE:AE)</f>
        <v>4333.2782851540633</v>
      </c>
      <c r="K12" s="45">
        <f>SUMIF('Capex calcs historical included'!$D:$D,'Spend by Business Case'!$B12,'Capex calcs historical included'!AF:AF)</f>
        <v>4223.3906293977234</v>
      </c>
      <c r="L12" s="45">
        <f>SUMIF('Capex calcs historical included'!$D:$D,'Spend by Business Case'!$B12,'Capex calcs historical included'!AG:AG)</f>
        <v>4910.9905209904009</v>
      </c>
      <c r="M12" s="45">
        <f>SUMIF('Capex calcs historical included'!$D:$D,'Spend by Business Case'!$B12,'Capex calcs historical included'!AH:AH)</f>
        <v>4244.9207673073797</v>
      </c>
      <c r="N12" s="45">
        <f>SUMIF('Capex calcs historical included'!$D:$D,'Spend by Business Case'!$B12,'Capex calcs historical included'!AI:AI)</f>
        <v>4174.4972327594578</v>
      </c>
      <c r="O12" s="49">
        <f t="shared" si="2"/>
        <v>21887.077435609026</v>
      </c>
      <c r="P12" s="31"/>
      <c r="Q12" s="48">
        <f t="shared" si="3"/>
        <v>21.978285154063087</v>
      </c>
      <c r="R12" s="48">
        <f t="shared" si="0"/>
        <v>32.090629397723205</v>
      </c>
      <c r="S12" s="48">
        <f t="shared" si="0"/>
        <v>49.690520990400728</v>
      </c>
      <c r="T12" s="48">
        <f t="shared" si="0"/>
        <v>53.620767307379538</v>
      </c>
      <c r="U12" s="48">
        <f t="shared" si="0"/>
        <v>63.19723275945762</v>
      </c>
      <c r="V12" s="49">
        <f t="shared" si="0"/>
        <v>220.577435609026</v>
      </c>
      <c r="X12" s="45">
        <f>SUMIF('Capex calcs historical included'!$D:$D,'Spend by Business Case'!$B12,'Capex calcs historical included'!AW:AW)</f>
        <v>5568.9095776766362</v>
      </c>
      <c r="Y12" s="45">
        <f>SUMIF('Capex calcs historical included'!$D:$D,'Spend by Business Case'!$B12,'Capex calcs historical included'!AX:AX)</f>
        <v>3122.5763384851361</v>
      </c>
      <c r="Z12" s="45">
        <f>SUMIF('Capex calcs historical included'!$D:$D,'Spend by Business Case'!$B12,'Capex calcs historical included'!AY:AY)</f>
        <v>4260.4029167400004</v>
      </c>
      <c r="AA12" s="45">
        <f>SUMIF('Capex calcs historical included'!$D:$D,'Spend by Business Case'!$B12,'Capex calcs historical included'!AZ:AZ)</f>
        <v>4064.0467999999996</v>
      </c>
      <c r="AB12" s="45">
        <f>SUMIF('Capex calcs historical included'!$D:$D,'Spend by Business Case'!$B12,'Capex calcs historical included'!BA:BA)</f>
        <v>2554.6779999999999</v>
      </c>
      <c r="AC12" s="46">
        <f t="shared" si="4"/>
        <v>19570.613632901772</v>
      </c>
      <c r="AE12" s="45">
        <f>SUMIF('Capex calcs historical included'!$D:$D,'Spend by Business Case'!$B12,'Capex calcs historical included'!BC:BC)</f>
        <v>2325.865170679293</v>
      </c>
      <c r="AF12" s="45">
        <f>SUMIF('Capex calcs historical included'!$D:$D,'Spend by Business Case'!$B12,'Capex calcs historical included'!BD:BD)</f>
        <v>1658.0958174107952</v>
      </c>
      <c r="AG12" s="45">
        <f>SUMIF('Capex calcs historical included'!$D:$D,'Spend by Business Case'!$B12,'Capex calcs historical included'!BE:BE)</f>
        <v>1903.2131174051337</v>
      </c>
      <c r="AH12" s="45">
        <f>SUMIF('Capex calcs historical included'!$D:$D,'Spend by Business Case'!$B12,'Capex calcs historical included'!BF:BF)</f>
        <v>1660.3278045848251</v>
      </c>
      <c r="AI12" s="45">
        <f>SUMIF('Capex calcs historical included'!$D:$D,'Spend by Business Case'!$B12,'Capex calcs historical included'!BG:BG)</f>
        <v>1691.9861916072512</v>
      </c>
      <c r="AJ12" s="46">
        <f t="shared" si="5"/>
        <v>9239.4881016872987</v>
      </c>
      <c r="AL12" s="45">
        <f>SUMIF('Capex calcs historical included'!$D:$D,'Spend by Business Case'!$B12,'Capex calcs historical included'!BI:BI)</f>
        <v>2834.0116454598547</v>
      </c>
      <c r="AM12" s="45">
        <f>SUMIF('Capex calcs historical included'!$D:$D,'Spend by Business Case'!$B12,'Capex calcs historical included'!BJ:BJ)</f>
        <v>4092.0481605233667</v>
      </c>
      <c r="AN12" s="45">
        <f>SUMIF('Capex calcs historical included'!$D:$D,'Spend by Business Case'!$B12,'Capex calcs historical included'!BK:BK)</f>
        <v>7411.3312881743577</v>
      </c>
      <c r="AO12" s="45">
        <f>SUMIF('Capex calcs historical included'!$D:$D,'Spend by Business Case'!$B12,'Capex calcs historical included'!BL:BL)</f>
        <v>6927.2975513908505</v>
      </c>
      <c r="AP12" s="45">
        <f>SUMIF('Capex calcs historical included'!$D:$D,'Spend by Business Case'!$B12,'Capex calcs historical included'!BM:BM)</f>
        <v>8304.5362061647793</v>
      </c>
      <c r="AQ12" s="46">
        <f t="shared" si="6"/>
        <v>29569.224851713207</v>
      </c>
    </row>
    <row r="13" spans="1:43" x14ac:dyDescent="0.2">
      <c r="A13" s="62" t="s">
        <v>1045</v>
      </c>
      <c r="B13" s="48" t="s">
        <v>151</v>
      </c>
      <c r="C13" s="45">
        <f>SUMIF('Capex calcs historical included'!$D:$D,'Spend by Business Case'!$B13,'Capex calcs historical included'!S:S)</f>
        <v>980</v>
      </c>
      <c r="D13" s="45">
        <f>SUMIF('Capex calcs historical included'!$D:$D,'Spend by Business Case'!$B13,'Capex calcs historical included'!T:T)</f>
        <v>700</v>
      </c>
      <c r="E13" s="45">
        <f>SUMIF('Capex calcs historical included'!$D:$D,'Spend by Business Case'!$B13,'Capex calcs historical included'!U:U)</f>
        <v>700</v>
      </c>
      <c r="F13" s="45">
        <f>SUMIF('Capex calcs historical included'!$D:$D,'Spend by Business Case'!$B13,'Capex calcs historical included'!V:V)</f>
        <v>700</v>
      </c>
      <c r="G13" s="45">
        <f>SUMIF('Capex calcs historical included'!$D:$D,'Spend by Business Case'!$B13,'Capex calcs historical included'!W:W)</f>
        <v>700</v>
      </c>
      <c r="H13" s="49">
        <f t="shared" si="1"/>
        <v>3780</v>
      </c>
      <c r="I13" s="47"/>
      <c r="J13" s="45">
        <f>SUMIF('Capex calcs historical included'!$D:$D,'Spend by Business Case'!$B13,'Capex calcs historical included'!AE:AE)</f>
        <v>984.99587582654465</v>
      </c>
      <c r="K13" s="45">
        <f>SUMIF('Capex calcs historical included'!$D:$D,'Spend by Business Case'!$B13,'Capex calcs historical included'!AF:AF)</f>
        <v>705.3595401375245</v>
      </c>
      <c r="L13" s="45">
        <f>SUMIF('Capex calcs historical included'!$D:$D,'Spend by Business Case'!$B13,'Capex calcs historical included'!AG:AG)</f>
        <v>707.15515699366028</v>
      </c>
      <c r="M13" s="45">
        <f>SUMIF('Capex calcs historical included'!$D:$D,'Spend by Business Case'!$B13,'Capex calcs historical included'!AH:AH)</f>
        <v>708.95534490854061</v>
      </c>
      <c r="N13" s="45">
        <f>SUMIF('Capex calcs historical included'!$D:$D,'Spend by Business Case'!$B13,'Capex calcs historical included'!AI:AI)</f>
        <v>710.76011551859995</v>
      </c>
      <c r="O13" s="49">
        <f t="shared" si="2"/>
        <v>3817.2260333848699</v>
      </c>
      <c r="P13" s="31"/>
      <c r="Q13" s="48">
        <f t="shared" si="3"/>
        <v>4.9958758265446477</v>
      </c>
      <c r="R13" s="48">
        <f t="shared" si="0"/>
        <v>5.3595401375245046</v>
      </c>
      <c r="S13" s="48">
        <f t="shared" si="0"/>
        <v>7.1551569936602846</v>
      </c>
      <c r="T13" s="48">
        <f t="shared" si="0"/>
        <v>8.95534490854061</v>
      </c>
      <c r="U13" s="48">
        <f t="shared" si="0"/>
        <v>10.760115518599946</v>
      </c>
      <c r="V13" s="49">
        <f t="shared" si="0"/>
        <v>37.226033384869879</v>
      </c>
      <c r="X13" s="45">
        <f>SUMIF('Capex calcs historical included'!$D:$D,'Spend by Business Case'!$B13,'Capex calcs historical included'!AW:AW)</f>
        <v>134.45767409668591</v>
      </c>
      <c r="Y13" s="45">
        <f>SUMIF('Capex calcs historical included'!$D:$D,'Spend by Business Case'!$B13,'Capex calcs historical included'!AX:AX)</f>
        <v>886.16465096903664</v>
      </c>
      <c r="Z13" s="45">
        <f>SUMIF('Capex calcs historical included'!$D:$D,'Spend by Business Case'!$B13,'Capex calcs historical included'!AY:AY)</f>
        <v>322.05354084000015</v>
      </c>
      <c r="AA13" s="45">
        <f>SUMIF('Capex calcs historical included'!$D:$D,'Spend by Business Case'!$B13,'Capex calcs historical included'!AZ:AZ)</f>
        <v>494.74047999999993</v>
      </c>
      <c r="AB13" s="45">
        <f>SUMIF('Capex calcs historical included'!$D:$D,'Spend by Business Case'!$B13,'Capex calcs historical included'!BA:BA)</f>
        <v>396.483</v>
      </c>
      <c r="AC13" s="46">
        <f t="shared" si="4"/>
        <v>2233.8993459057228</v>
      </c>
      <c r="AE13" s="45">
        <f>SUMIF('Capex calcs historical included'!$D:$D,'Spend by Business Case'!$B13,'Capex calcs historical included'!BC:BC)</f>
        <v>550.23220177640553</v>
      </c>
      <c r="AF13" s="45">
        <f>SUMIF('Capex calcs historical included'!$D:$D,'Spend by Business Case'!$B13,'Capex calcs historical included'!BD:BD)</f>
        <v>617.14082486409586</v>
      </c>
      <c r="AG13" s="45">
        <f>SUMIF('Capex calcs historical included'!$D:$D,'Spend by Business Case'!$B13,'Capex calcs historical included'!BE:BE)</f>
        <v>245.85487449125969</v>
      </c>
      <c r="AH13" s="45">
        <f>SUMIF('Capex calcs historical included'!$D:$D,'Spend by Business Case'!$B13,'Capex calcs historical included'!BF:BF)</f>
        <v>206.44100840256561</v>
      </c>
      <c r="AI13" s="45">
        <f>SUMIF('Capex calcs historical included'!$D:$D,'Spend by Business Case'!$B13,'Capex calcs historical included'!BG:BG)</f>
        <v>382.76636936331568</v>
      </c>
      <c r="AJ13" s="46">
        <f t="shared" si="5"/>
        <v>2002.4352788976421</v>
      </c>
      <c r="AL13" s="45">
        <f>SUMIF('Capex calcs historical included'!$D:$D,'Spend by Business Case'!$B13,'Capex calcs historical included'!BI:BI)</f>
        <v>154.79023862601821</v>
      </c>
      <c r="AM13" s="45">
        <f>SUMIF('Capex calcs historical included'!$D:$D,'Spend by Business Case'!$B13,'Capex calcs historical included'!BJ:BJ)</f>
        <v>444.72579661830514</v>
      </c>
      <c r="AN13" s="45">
        <f>SUMIF('Capex calcs historical included'!$D:$D,'Spend by Business Case'!$B13,'Capex calcs historical included'!BK:BK)</f>
        <v>592.76509822758965</v>
      </c>
      <c r="AO13" s="45">
        <f>SUMIF('Capex calcs historical included'!$D:$D,'Spend by Business Case'!$B13,'Capex calcs historical included'!BL:BL)</f>
        <v>127.48434569876075</v>
      </c>
      <c r="AP13" s="45">
        <f>SUMIF('Capex calcs historical included'!$D:$D,'Spend by Business Case'!$B13,'Capex calcs historical included'!BM:BM)</f>
        <v>130.89345864020478</v>
      </c>
      <c r="AQ13" s="46">
        <f t="shared" si="6"/>
        <v>1450.6589378108786</v>
      </c>
    </row>
    <row r="14" spans="1:43" x14ac:dyDescent="0.2">
      <c r="A14" s="62" t="s">
        <v>1046</v>
      </c>
      <c r="B14" s="48" t="s">
        <v>159</v>
      </c>
      <c r="C14" s="45">
        <f>SUMIF('Capex calcs historical included'!$D:$D,'Spend by Business Case'!$B14,'Capex calcs historical included'!S:S)</f>
        <v>3200</v>
      </c>
      <c r="D14" s="45">
        <f>SUMIF('Capex calcs historical included'!$D:$D,'Spend by Business Case'!$B14,'Capex calcs historical included'!T:T)</f>
        <v>2569</v>
      </c>
      <c r="E14" s="45">
        <f>SUMIF('Capex calcs historical included'!$D:$D,'Spend by Business Case'!$B14,'Capex calcs historical included'!U:U)</f>
        <v>2306</v>
      </c>
      <c r="F14" s="45">
        <f>SUMIF('Capex calcs historical included'!$D:$D,'Spend by Business Case'!$B14,'Capex calcs historical included'!V:V)</f>
        <v>2200</v>
      </c>
      <c r="G14" s="45">
        <f>SUMIF('Capex calcs historical included'!$D:$D,'Spend by Business Case'!$B14,'Capex calcs historical included'!W:W)</f>
        <v>2300</v>
      </c>
      <c r="H14" s="49">
        <f t="shared" si="1"/>
        <v>12575</v>
      </c>
      <c r="I14" s="47"/>
      <c r="J14" s="45">
        <f>SUMIF('Capex calcs historical included'!$D:$D,'Spend by Business Case'!$B14,'Capex calcs historical included'!AE:AE)</f>
        <v>3216.3130639234114</v>
      </c>
      <c r="K14" s="45">
        <f>SUMIF('Capex calcs historical included'!$D:$D,'Spend by Business Case'!$B14,'Capex calcs historical included'!AF:AF)</f>
        <v>2588.6695123047148</v>
      </c>
      <c r="L14" s="45">
        <f>SUMIF('Capex calcs historical included'!$D:$D,'Spend by Business Case'!$B14,'Capex calcs historical included'!AG:AG)</f>
        <v>2329.5711314676864</v>
      </c>
      <c r="M14" s="45">
        <f>SUMIF('Capex calcs historical included'!$D:$D,'Spend by Business Case'!$B14,'Capex calcs historical included'!AH:AH)</f>
        <v>2228.1453697125562</v>
      </c>
      <c r="N14" s="45">
        <f>SUMIF('Capex calcs historical included'!$D:$D,'Spend by Business Case'!$B14,'Capex calcs historical included'!AI:AI)</f>
        <v>2335.3546652754003</v>
      </c>
      <c r="O14" s="49">
        <f t="shared" si="2"/>
        <v>12698.053742683769</v>
      </c>
      <c r="P14" s="31"/>
      <c r="Q14" s="48">
        <f t="shared" si="3"/>
        <v>16.313063923411391</v>
      </c>
      <c r="R14" s="48">
        <f t="shared" si="0"/>
        <v>19.669512304714772</v>
      </c>
      <c r="S14" s="48">
        <f t="shared" si="0"/>
        <v>23.571131467686428</v>
      </c>
      <c r="T14" s="48">
        <f t="shared" si="0"/>
        <v>28.145369712556203</v>
      </c>
      <c r="U14" s="48">
        <f t="shared" si="0"/>
        <v>35.354665275400293</v>
      </c>
      <c r="V14" s="49">
        <f t="shared" si="0"/>
        <v>123.05374268376909</v>
      </c>
      <c r="X14" s="45">
        <f>SUMIF('Capex calcs historical included'!$D:$D,'Spend by Business Case'!$B14,'Capex calcs historical included'!AW:AW)</f>
        <v>1505.9164111735695</v>
      </c>
      <c r="Y14" s="45">
        <f>SUMIF('Capex calcs historical included'!$D:$D,'Spend by Business Case'!$B14,'Capex calcs historical included'!AX:AX)</f>
        <v>1775.4854011917637</v>
      </c>
      <c r="Z14" s="45">
        <f>SUMIF('Capex calcs historical included'!$D:$D,'Spend by Business Case'!$B14,'Capex calcs historical included'!AY:AY)</f>
        <v>1431.3586464000005</v>
      </c>
      <c r="AA14" s="45">
        <f>SUMIF('Capex calcs historical included'!$D:$D,'Spend by Business Case'!$B14,'Capex calcs historical included'!AZ:AZ)</f>
        <v>1058.18652</v>
      </c>
      <c r="AB14" s="45">
        <f>SUMIF('Capex calcs historical included'!$D:$D,'Spend by Business Case'!$B14,'Capex calcs historical included'!BA:BA)</f>
        <v>1010</v>
      </c>
      <c r="AC14" s="46">
        <f t="shared" si="4"/>
        <v>6780.9469787653334</v>
      </c>
      <c r="AE14" s="45">
        <f>SUMIF('Capex calcs historical included'!$D:$D,'Spend by Business Case'!$B14,'Capex calcs historical included'!BC:BC)</f>
        <v>1230.5520284893064</v>
      </c>
      <c r="AF14" s="45">
        <f>SUMIF('Capex calcs historical included'!$D:$D,'Spend by Business Case'!$B14,'Capex calcs historical included'!BD:BD)</f>
        <v>987.54236184025297</v>
      </c>
      <c r="AG14" s="45">
        <f>SUMIF('Capex calcs historical included'!$D:$D,'Spend by Business Case'!$B14,'Capex calcs historical included'!BE:BE)</f>
        <v>1232.2084926789648</v>
      </c>
      <c r="AH14" s="45">
        <f>SUMIF('Capex calcs historical included'!$D:$D,'Spend by Business Case'!$B14,'Capex calcs historical included'!BF:BF)</f>
        <v>988.87170714243246</v>
      </c>
      <c r="AI14" s="45">
        <f>SUMIF('Capex calcs historical included'!$D:$D,'Spend by Business Case'!$B14,'Capex calcs historical included'!BG:BG)</f>
        <v>1233.8671866594395</v>
      </c>
      <c r="AJ14" s="46">
        <f t="shared" si="5"/>
        <v>5673.0417768103962</v>
      </c>
      <c r="AL14" s="45">
        <f>SUMIF('Capex calcs historical included'!$D:$D,'Spend by Business Case'!$B14,'Capex calcs historical included'!BI:BI)</f>
        <v>1810.1677202882183</v>
      </c>
      <c r="AM14" s="45">
        <f>SUMIF('Capex calcs historical included'!$D:$D,'Spend by Business Case'!$B14,'Capex calcs historical included'!BJ:BJ)</f>
        <v>1132.4089802257627</v>
      </c>
      <c r="AN14" s="45">
        <f>SUMIF('Capex calcs historical included'!$D:$D,'Spend by Business Case'!$B14,'Capex calcs historical included'!BK:BK)</f>
        <v>1300.1619341333219</v>
      </c>
      <c r="AO14" s="45">
        <f>SUMIF('Capex calcs historical included'!$D:$D,'Spend by Business Case'!$B14,'Capex calcs historical included'!BL:BL)</f>
        <v>1427.0901727901205</v>
      </c>
      <c r="AP14" s="45">
        <f>SUMIF('Capex calcs historical included'!$D:$D,'Spend by Business Case'!$B14,'Capex calcs historical included'!BM:BM)</f>
        <v>1076.8166657832589</v>
      </c>
      <c r="AQ14" s="46">
        <f t="shared" si="6"/>
        <v>6746.6454732206821</v>
      </c>
    </row>
    <row r="15" spans="1:43" x14ac:dyDescent="0.2">
      <c r="A15" s="62" t="s">
        <v>1047</v>
      </c>
      <c r="B15" s="48" t="s">
        <v>163</v>
      </c>
      <c r="C15" s="45">
        <f>SUMIF('Capex calcs historical included'!$D:$D,'Spend by Business Case'!$B15,'Capex calcs historical included'!S:S)</f>
        <v>1000</v>
      </c>
      <c r="D15" s="45">
        <f>SUMIF('Capex calcs historical included'!$D:$D,'Spend by Business Case'!$B15,'Capex calcs historical included'!T:T)</f>
        <v>1380</v>
      </c>
      <c r="E15" s="45">
        <f>SUMIF('Capex calcs historical included'!$D:$D,'Spend by Business Case'!$B15,'Capex calcs historical included'!U:U)</f>
        <v>1380</v>
      </c>
      <c r="F15" s="45">
        <f>SUMIF('Capex calcs historical included'!$D:$D,'Spend by Business Case'!$B15,'Capex calcs historical included'!V:V)</f>
        <v>1320</v>
      </c>
      <c r="G15" s="45">
        <f>SUMIF('Capex calcs historical included'!$D:$D,'Spend by Business Case'!$B15,'Capex calcs historical included'!W:W)</f>
        <v>630</v>
      </c>
      <c r="H15" s="49">
        <f t="shared" si="1"/>
        <v>5710</v>
      </c>
      <c r="I15" s="47"/>
      <c r="J15" s="45">
        <f>SUMIF('Capex calcs historical included'!$D:$D,'Spend by Business Case'!$B15,'Capex calcs historical included'!AE:AE)</f>
        <v>1005.0978324760659</v>
      </c>
      <c r="K15" s="45">
        <f>SUMIF('Capex calcs historical included'!$D:$D,'Spend by Business Case'!$B15,'Capex calcs historical included'!AF:AF)</f>
        <v>1390.565950556834</v>
      </c>
      <c r="L15" s="45">
        <f>SUMIF('Capex calcs historical included'!$D:$D,'Spend by Business Case'!$B15,'Capex calcs historical included'!AG:AG)</f>
        <v>1394.1058809303588</v>
      </c>
      <c r="M15" s="45">
        <f>SUMIF('Capex calcs historical included'!$D:$D,'Spend by Business Case'!$B15,'Capex calcs historical included'!AH:AH)</f>
        <v>1336.8872218275337</v>
      </c>
      <c r="N15" s="45">
        <f>SUMIF('Capex calcs historical included'!$D:$D,'Spend by Business Case'!$B15,'Capex calcs historical included'!AI:AI)</f>
        <v>639.68410396674005</v>
      </c>
      <c r="O15" s="49">
        <f t="shared" si="2"/>
        <v>5766.340989757532</v>
      </c>
      <c r="P15" s="31"/>
      <c r="Q15" s="48">
        <f t="shared" si="3"/>
        <v>5.0978324760659461</v>
      </c>
      <c r="R15" s="48">
        <f t="shared" si="0"/>
        <v>10.565950556833968</v>
      </c>
      <c r="S15" s="48">
        <f t="shared" si="0"/>
        <v>14.105880930358808</v>
      </c>
      <c r="T15" s="48">
        <f t="shared" si="0"/>
        <v>16.887221827533722</v>
      </c>
      <c r="U15" s="48">
        <f t="shared" si="0"/>
        <v>9.6841039667400537</v>
      </c>
      <c r="V15" s="49">
        <f t="shared" si="0"/>
        <v>56.340989757532043</v>
      </c>
      <c r="X15" s="45">
        <f>SUMIF('Capex calcs historical included'!$D:$D,'Spend by Business Case'!$B15,'Capex calcs historical included'!AW:AW)</f>
        <v>372.47857489973615</v>
      </c>
      <c r="Y15" s="45">
        <f>SUMIF('Capex calcs historical included'!$D:$D,'Spend by Business Case'!$B15,'Capex calcs historical included'!AX:AX)</f>
        <v>1210.1308042103667</v>
      </c>
      <c r="Z15" s="45">
        <f>SUMIF('Capex calcs historical included'!$D:$D,'Spend by Business Case'!$B15,'Capex calcs historical included'!AY:AY)</f>
        <v>781.91194266000025</v>
      </c>
      <c r="AA15" s="45">
        <f>SUMIF('Capex calcs historical included'!$D:$D,'Spend by Business Case'!$B15,'Capex calcs historical included'!AZ:AZ)</f>
        <v>401.23107000000016</v>
      </c>
      <c r="AB15" s="45">
        <f>SUMIF('Capex calcs historical included'!$D:$D,'Spend by Business Case'!$B15,'Capex calcs historical included'!BA:BA)</f>
        <v>0</v>
      </c>
      <c r="AC15" s="46">
        <f t="shared" si="4"/>
        <v>2765.7523917701033</v>
      </c>
      <c r="AE15" s="45">
        <f>SUMIF('Capex calcs historical included'!$D:$D,'Spend by Business Case'!$B15,'Capex calcs historical included'!BC:BC)</f>
        <v>1340.2051795428085</v>
      </c>
      <c r="AF15" s="45">
        <f>SUMIF('Capex calcs historical included'!$D:$D,'Spend by Business Case'!$B15,'Capex calcs historical included'!BD:BD)</f>
        <v>1341.1069111410841</v>
      </c>
      <c r="AG15" s="45">
        <f>SUMIF('Capex calcs historical included'!$D:$D,'Spend by Business Case'!$B15,'Capex calcs historical included'!BE:BE)</f>
        <v>1037.0071473040794</v>
      </c>
      <c r="AH15" s="45">
        <f>SUMIF('Capex calcs historical included'!$D:$D,'Spend by Business Case'!$B15,'Capex calcs historical included'!BF:BF)</f>
        <v>1037.7048778655155</v>
      </c>
      <c r="AI15" s="45">
        <f>SUMIF('Capex calcs historical included'!$D:$D,'Spend by Business Case'!$B15,'Capex calcs historical included'!BG:BG)</f>
        <v>1038.4030778817064</v>
      </c>
      <c r="AJ15" s="46">
        <f t="shared" si="5"/>
        <v>5794.4271937351932</v>
      </c>
      <c r="AL15" s="45">
        <f>SUMIF('Capex calcs historical included'!$D:$D,'Spend by Business Case'!$B15,'Capex calcs historical included'!BI:BI)</f>
        <v>0</v>
      </c>
      <c r="AM15" s="45">
        <f>SUMIF('Capex calcs historical included'!$D:$D,'Spend by Business Case'!$B15,'Capex calcs historical included'!BJ:BJ)</f>
        <v>0</v>
      </c>
      <c r="AN15" s="45">
        <f>SUMIF('Capex calcs historical included'!$D:$D,'Spend by Business Case'!$B15,'Capex calcs historical included'!BK:BK)</f>
        <v>0</v>
      </c>
      <c r="AO15" s="45">
        <f>SUMIF('Capex calcs historical included'!$D:$D,'Spend by Business Case'!$B15,'Capex calcs historical included'!BL:BL)</f>
        <v>0</v>
      </c>
      <c r="AP15" s="45">
        <f>SUMIF('Capex calcs historical included'!$D:$D,'Spend by Business Case'!$B15,'Capex calcs historical included'!BM:BM)</f>
        <v>0</v>
      </c>
      <c r="AQ15" s="46">
        <f t="shared" si="6"/>
        <v>0</v>
      </c>
    </row>
    <row r="16" spans="1:43" x14ac:dyDescent="0.2">
      <c r="A16" s="62" t="s">
        <v>1048</v>
      </c>
      <c r="B16" s="48" t="s">
        <v>173</v>
      </c>
      <c r="C16" s="45">
        <f>SUMIF('Capex calcs historical included'!$D:$D,'Spend by Business Case'!$B16,'Capex calcs historical included'!S:S)</f>
        <v>4412.6000000000004</v>
      </c>
      <c r="D16" s="45">
        <f>SUMIF('Capex calcs historical included'!$D:$D,'Spend by Business Case'!$B16,'Capex calcs historical included'!T:T)</f>
        <v>2830.5</v>
      </c>
      <c r="E16" s="45">
        <f>SUMIF('Capex calcs historical included'!$D:$D,'Spend by Business Case'!$B16,'Capex calcs historical included'!U:U)</f>
        <v>2145.3000000000002</v>
      </c>
      <c r="F16" s="45">
        <f>SUMIF('Capex calcs historical included'!$D:$D,'Spend by Business Case'!$B16,'Capex calcs historical included'!V:V)</f>
        <v>6629.1</v>
      </c>
      <c r="G16" s="45">
        <f>SUMIF('Capex calcs historical included'!$D:$D,'Spend by Business Case'!$B16,'Capex calcs historical included'!W:W)</f>
        <v>1982.1</v>
      </c>
      <c r="H16" s="49">
        <f t="shared" si="1"/>
        <v>17999.600000000002</v>
      </c>
      <c r="I16" s="47"/>
      <c r="J16" s="45">
        <f>SUMIF('Capex calcs historical included'!$D:$D,'Spend by Business Case'!$B16,'Capex calcs historical included'!AE:AE)</f>
        <v>4435.094695583889</v>
      </c>
      <c r="K16" s="45">
        <f>SUMIF('Capex calcs historical included'!$D:$D,'Spend by Business Case'!$B16,'Capex calcs historical included'!AF:AF)</f>
        <v>2852.1716833703758</v>
      </c>
      <c r="L16" s="45">
        <f>SUMIF('Capex calcs historical included'!$D:$D,'Spend by Business Case'!$B16,'Capex calcs historical included'!AG:AG)</f>
        <v>2167.2285118549989</v>
      </c>
      <c r="M16" s="45">
        <f>SUMIF('Capex calcs historical included'!$D:$D,'Spend by Business Case'!$B16,'Capex calcs historical included'!AH:AH)</f>
        <v>6713.9083956188679</v>
      </c>
      <c r="N16" s="45">
        <f>SUMIF('Capex calcs historical included'!$D:$D,'Spend by Business Case'!$B16,'Capex calcs historical included'!AI:AI)</f>
        <v>2012.5680356705961</v>
      </c>
      <c r="O16" s="49">
        <f t="shared" si="2"/>
        <v>18180.971322098725</v>
      </c>
      <c r="P16" s="31"/>
      <c r="Q16" s="48">
        <f t="shared" si="3"/>
        <v>22.494695583888642</v>
      </c>
      <c r="R16" s="48">
        <f t="shared" si="0"/>
        <v>21.671683370375831</v>
      </c>
      <c r="S16" s="48">
        <f t="shared" si="0"/>
        <v>21.92851185499876</v>
      </c>
      <c r="T16" s="48">
        <f t="shared" si="0"/>
        <v>84.808395618867507</v>
      </c>
      <c r="U16" s="48">
        <f t="shared" si="0"/>
        <v>30.468035670596237</v>
      </c>
      <c r="V16" s="49">
        <f t="shared" si="0"/>
        <v>181.37132209872289</v>
      </c>
      <c r="X16" s="45">
        <f>SUMIF('Capex calcs historical included'!$D:$D,'Spend by Business Case'!$B16,'Capex calcs historical included'!AW:AW)</f>
        <v>13273.597240713287</v>
      </c>
      <c r="Y16" s="45">
        <f>SUMIF('Capex calcs historical included'!$D:$D,'Spend by Business Case'!$B16,'Capex calcs historical included'!AX:AX)</f>
        <v>3521.7856090329351</v>
      </c>
      <c r="Z16" s="45">
        <f>SUMIF('Capex calcs historical included'!$D:$D,'Spend by Business Case'!$B16,'Capex calcs historical included'!AY:AY)</f>
        <v>15902.517749220004</v>
      </c>
      <c r="AA16" s="45">
        <f>SUMIF('Capex calcs historical included'!$D:$D,'Spend by Business Case'!$B16,'Capex calcs historical included'!AZ:AZ)</f>
        <v>523.14213999999993</v>
      </c>
      <c r="AB16" s="45">
        <f>SUMIF('Capex calcs historical included'!$D:$D,'Spend by Business Case'!$B16,'Capex calcs historical included'!BA:BA)</f>
        <v>5022.8</v>
      </c>
      <c r="AC16" s="46">
        <f t="shared" si="4"/>
        <v>38243.842738966225</v>
      </c>
      <c r="AE16" s="45">
        <f>SUMIF('Capex calcs historical included'!$D:$D,'Spend by Business Case'!$B16,'Capex calcs historical included'!BC:BC)</f>
        <v>14304.041769419558</v>
      </c>
      <c r="AF16" s="45">
        <f>SUMIF('Capex calcs historical included'!$D:$D,'Spend by Business Case'!$B16,'Capex calcs historical included'!BD:BD)</f>
        <v>824.17115630124806</v>
      </c>
      <c r="AG16" s="45">
        <f>SUMIF('Capex calcs historical included'!$D:$D,'Spend by Business Case'!$B16,'Capex calcs historical included'!BE:BE)</f>
        <v>512.40353160907455</v>
      </c>
      <c r="AH16" s="45">
        <f>SUMIF('Capex calcs historical included'!$D:$D,'Spend by Business Case'!$B16,'Capex calcs historical included'!BF:BF)</f>
        <v>2245.7764800911873</v>
      </c>
      <c r="AI16" s="45">
        <f>SUMIF('Capex calcs historical included'!$D:$D,'Spend by Business Case'!$B16,'Capex calcs historical included'!BG:BG)</f>
        <v>513.09328554154911</v>
      </c>
      <c r="AJ16" s="46">
        <f t="shared" si="5"/>
        <v>18399.486222962616</v>
      </c>
      <c r="AL16" s="45">
        <f>SUMIF('Capex calcs historical included'!$D:$D,'Spend by Business Case'!$B16,'Capex calcs historical included'!BI:BI)</f>
        <v>1707.6242540168184</v>
      </c>
      <c r="AM16" s="45">
        <f>SUMIF('Capex calcs historical included'!$D:$D,'Spend by Business Case'!$B16,'Capex calcs historical included'!BJ:BJ)</f>
        <v>2403.3713654867643</v>
      </c>
      <c r="AN16" s="45">
        <f>SUMIF('Capex calcs historical included'!$D:$D,'Spend by Business Case'!$B16,'Capex calcs historical included'!BK:BK)</f>
        <v>675.12420151114816</v>
      </c>
      <c r="AO16" s="45">
        <f>SUMIF('Capex calcs historical included'!$D:$D,'Spend by Business Case'!$B16,'Capex calcs historical included'!BL:BL)</f>
        <v>3393.4548128338033</v>
      </c>
      <c r="AP16" s="45">
        <f>SUMIF('Capex calcs historical included'!$D:$D,'Spend by Business Case'!$B16,'Capex calcs historical included'!BM:BM)</f>
        <v>3999.3497411622698</v>
      </c>
      <c r="AQ16" s="46">
        <f t="shared" si="6"/>
        <v>12178.924375010805</v>
      </c>
    </row>
    <row r="17" spans="1:43" x14ac:dyDescent="0.2">
      <c r="A17" s="62" t="s">
        <v>1049</v>
      </c>
      <c r="B17" s="48" t="s">
        <v>189</v>
      </c>
      <c r="C17" s="45">
        <f>SUMIF('Capex calcs historical included'!$D:$D,'Spend by Business Case'!$B17,'Capex calcs historical included'!S:S)</f>
        <v>2496</v>
      </c>
      <c r="D17" s="45">
        <f>SUMIF('Capex calcs historical included'!$D:$D,'Spend by Business Case'!$B17,'Capex calcs historical included'!T:T)</f>
        <v>1628</v>
      </c>
      <c r="E17" s="45">
        <f>SUMIF('Capex calcs historical included'!$D:$D,'Spend by Business Case'!$B17,'Capex calcs historical included'!U:U)</f>
        <v>1440</v>
      </c>
      <c r="F17" s="45">
        <f>SUMIF('Capex calcs historical included'!$D:$D,'Spend by Business Case'!$B17,'Capex calcs historical included'!V:V)</f>
        <v>1112</v>
      </c>
      <c r="G17" s="45">
        <f>SUMIF('Capex calcs historical included'!$D:$D,'Spend by Business Case'!$B17,'Capex calcs historical included'!W:W)</f>
        <v>826</v>
      </c>
      <c r="H17" s="49">
        <f t="shared" si="1"/>
        <v>7502</v>
      </c>
      <c r="I17" s="47"/>
      <c r="J17" s="45">
        <f>SUMIF('Capex calcs historical included'!$D:$D,'Spend by Business Case'!$B17,'Capex calcs historical included'!AE:AE)</f>
        <v>2508.724189860261</v>
      </c>
      <c r="K17" s="45">
        <f>SUMIF('Capex calcs historical included'!$D:$D,'Spend by Business Case'!$B17,'Capex calcs historical included'!AF:AF)</f>
        <v>1640.4647590627001</v>
      </c>
      <c r="L17" s="45">
        <f>SUMIF('Capex calcs historical included'!$D:$D,'Spend by Business Case'!$B17,'Capex calcs historical included'!AG:AG)</f>
        <v>1454.7191801012439</v>
      </c>
      <c r="M17" s="45">
        <f>SUMIF('Capex calcs historical included'!$D:$D,'Spend by Business Case'!$B17,'Capex calcs historical included'!AH:AH)</f>
        <v>1126.2262050547101</v>
      </c>
      <c r="N17" s="45">
        <f>SUMIF('Capex calcs historical included'!$D:$D,'Spend by Business Case'!$B17,'Capex calcs historical included'!AI:AI)</f>
        <v>838.69693631194821</v>
      </c>
      <c r="O17" s="49">
        <f t="shared" si="2"/>
        <v>7568.8312703908632</v>
      </c>
      <c r="P17" s="31"/>
      <c r="Q17" s="48">
        <f t="shared" si="3"/>
        <v>12.724189860261049</v>
      </c>
      <c r="R17" s="48">
        <f t="shared" si="0"/>
        <v>12.464759062700068</v>
      </c>
      <c r="S17" s="48">
        <f t="shared" si="0"/>
        <v>14.719180101243865</v>
      </c>
      <c r="T17" s="48">
        <f t="shared" si="0"/>
        <v>14.226205054710135</v>
      </c>
      <c r="U17" s="48">
        <f t="shared" si="0"/>
        <v>12.696936311948207</v>
      </c>
      <c r="V17" s="49">
        <f t="shared" si="0"/>
        <v>66.83127039086321</v>
      </c>
      <c r="X17" s="45">
        <f>SUMIF('Capex calcs historical included'!$D:$D,'Spend by Business Case'!$B17,'Capex calcs historical included'!AW:AW)</f>
        <v>1420.7030894396537</v>
      </c>
      <c r="Y17" s="45">
        <f>SUMIF('Capex calcs historical included'!$D:$D,'Spend by Business Case'!$B17,'Capex calcs historical included'!AX:AX)</f>
        <v>903.09143281665149</v>
      </c>
      <c r="Z17" s="45">
        <f>SUMIF('Capex calcs historical included'!$D:$D,'Spend by Business Case'!$B17,'Capex calcs historical included'!AY:AY)</f>
        <v>417.47805594000005</v>
      </c>
      <c r="AA17" s="45">
        <f>SUMIF('Capex calcs historical included'!$D:$D,'Spend by Business Case'!$B17,'Capex calcs historical included'!AZ:AZ)</f>
        <v>570.74417000000005</v>
      </c>
      <c r="AB17" s="45">
        <f>SUMIF('Capex calcs historical included'!$D:$D,'Spend by Business Case'!$B17,'Capex calcs historical included'!BA:BA)</f>
        <v>69.831999999999994</v>
      </c>
      <c r="AC17" s="46">
        <f t="shared" si="4"/>
        <v>3381.8487481963052</v>
      </c>
      <c r="AE17" s="45">
        <f>SUMIF('Capex calcs historical included'!$D:$D,'Spend by Business Case'!$B17,'Capex calcs historical included'!BC:BC)</f>
        <v>1932.2118625556693</v>
      </c>
      <c r="AF17" s="45">
        <f>SUMIF('Capex calcs historical included'!$D:$D,'Spend by Business Case'!$B17,'Capex calcs historical included'!BD:BD)</f>
        <v>607.15567431659997</v>
      </c>
      <c r="AG17" s="45">
        <f>SUMIF('Capex calcs historical included'!$D:$D,'Spend by Business Case'!$B17,'Capex calcs historical included'!BE:BE)</f>
        <v>621.90305173835065</v>
      </c>
      <c r="AH17" s="45">
        <f>SUMIF('Capex calcs historical included'!$D:$D,'Spend by Business Case'!$B17,'Capex calcs historical included'!BF:BF)</f>
        <v>430.30463708148829</v>
      </c>
      <c r="AI17" s="45">
        <f>SUMIF('Capex calcs historical included'!$D:$D,'Spend by Business Case'!$B17,'Capex calcs historical included'!BG:BG)</f>
        <v>61.082533993041565</v>
      </c>
      <c r="AJ17" s="46">
        <f t="shared" si="5"/>
        <v>3652.6577596851498</v>
      </c>
      <c r="AL17" s="45">
        <f>SUMIF('Capex calcs historical included'!$D:$D,'Spend by Business Case'!$B17,'Capex calcs historical included'!BI:BI)</f>
        <v>28.558645278054552</v>
      </c>
      <c r="AM17" s="45">
        <f>SUMIF('Capex calcs historical included'!$D:$D,'Spend by Business Case'!$B17,'Capex calcs historical included'!BJ:BJ)</f>
        <v>-0.70006149152542418</v>
      </c>
      <c r="AN17" s="45">
        <f>SUMIF('Capex calcs historical included'!$D:$D,'Spend by Business Case'!$B17,'Capex calcs historical included'!BK:BK)</f>
        <v>700.21549562103428</v>
      </c>
      <c r="AO17" s="45">
        <f>SUMIF('Capex calcs historical included'!$D:$D,'Spend by Business Case'!$B17,'Capex calcs historical included'!BL:BL)</f>
        <v>190.97989178499128</v>
      </c>
      <c r="AP17" s="45">
        <f>SUMIF('Capex calcs historical included'!$D:$D,'Spend by Business Case'!$B17,'Capex calcs historical included'!BM:BM)</f>
        <v>-266.56659643499995</v>
      </c>
      <c r="AQ17" s="46">
        <f t="shared" si="6"/>
        <v>652.48737475755479</v>
      </c>
    </row>
    <row r="18" spans="1:43" x14ac:dyDescent="0.2">
      <c r="A18" s="62" t="s">
        <v>1050</v>
      </c>
      <c r="B18" s="48" t="s">
        <v>199</v>
      </c>
      <c r="C18" s="45">
        <f>SUMIF('Capex calcs historical included'!$D:$D,'Spend by Business Case'!$B18,'Capex calcs historical included'!S:S)</f>
        <v>4587.8132930350203</v>
      </c>
      <c r="D18" s="45">
        <f>SUMIF('Capex calcs historical included'!$D:$D,'Spend by Business Case'!$B18,'Capex calcs historical included'!T:T)</f>
        <v>3470.4147605474018</v>
      </c>
      <c r="E18" s="45">
        <f>SUMIF('Capex calcs historical included'!$D:$D,'Spend by Business Case'!$B18,'Capex calcs historical included'!U:U)</f>
        <v>1588.0366688941185</v>
      </c>
      <c r="F18" s="45">
        <f>SUMIF('Capex calcs historical included'!$D:$D,'Spend by Business Case'!$B18,'Capex calcs historical included'!V:V)</f>
        <v>1225.8735716025244</v>
      </c>
      <c r="G18" s="45">
        <f>SUMIF('Capex calcs historical included'!$D:$D,'Spend by Business Case'!$B18,'Capex calcs historical included'!W:W)</f>
        <v>1783.5430770350197</v>
      </c>
      <c r="H18" s="49">
        <f t="shared" si="1"/>
        <v>12655.681371114084</v>
      </c>
      <c r="I18" s="47"/>
      <c r="J18" s="45">
        <f>SUMIF('Capex calcs historical included'!$D:$D,'Spend by Business Case'!$B18,'Capex calcs historical included'!AE:AE)</f>
        <v>4611.2011966343816</v>
      </c>
      <c r="K18" s="45">
        <f>SUMIF('Capex calcs historical included'!$D:$D,'Spend by Business Case'!$B18,'Capex calcs historical included'!AF:AF)</f>
        <v>3496.9859422659893</v>
      </c>
      <c r="L18" s="45">
        <f>SUMIF('Capex calcs historical included'!$D:$D,'Spend by Business Case'!$B18,'Capex calcs historical included'!AG:AG)</f>
        <v>1604.2690284335849</v>
      </c>
      <c r="M18" s="45">
        <f>SUMIF('Capex calcs historical included'!$D:$D,'Spend by Business Case'!$B18,'Capex calcs historical included'!AH:AH)</f>
        <v>1241.5566010996176</v>
      </c>
      <c r="N18" s="45">
        <f>SUMIF('Capex calcs historical included'!$D:$D,'Spend by Business Case'!$B18,'Capex calcs historical included'!AI:AI)</f>
        <v>1810.9589763797287</v>
      </c>
      <c r="O18" s="49">
        <f t="shared" si="2"/>
        <v>12764.971744813301</v>
      </c>
      <c r="P18" s="31"/>
      <c r="Q18" s="48">
        <f t="shared" si="3"/>
        <v>23.38790359936138</v>
      </c>
      <c r="R18" s="48">
        <f t="shared" si="0"/>
        <v>26.571181718587468</v>
      </c>
      <c r="S18" s="48">
        <f t="shared" si="0"/>
        <v>16.232359539466415</v>
      </c>
      <c r="T18" s="48">
        <f t="shared" si="0"/>
        <v>15.68302949709323</v>
      </c>
      <c r="U18" s="48">
        <f t="shared" si="0"/>
        <v>27.415899344709032</v>
      </c>
      <c r="V18" s="49">
        <f t="shared" si="0"/>
        <v>109.29037369921753</v>
      </c>
      <c r="X18" s="45">
        <f>SUMIF('Capex calcs historical included'!$D:$D,'Spend by Business Case'!$B18,'Capex calcs historical included'!AW:AW)</f>
        <v>343.54342638568829</v>
      </c>
      <c r="Y18" s="45">
        <f>SUMIF('Capex calcs historical included'!$D:$D,'Spend by Business Case'!$B18,'Capex calcs historical included'!AX:AX)</f>
        <v>881.72459168256864</v>
      </c>
      <c r="Z18" s="45">
        <f>SUMIF('Capex calcs historical included'!$D:$D,'Spend by Business Case'!$B18,'Capex calcs historical included'!AY:AY)</f>
        <v>447.06514511999995</v>
      </c>
      <c r="AA18" s="45">
        <f>SUMIF('Capex calcs historical included'!$D:$D,'Spend by Business Case'!$B18,'Capex calcs historical included'!AZ:AZ)</f>
        <v>1180.15112</v>
      </c>
      <c r="AB18" s="45">
        <f>SUMIF('Capex calcs historical included'!$D:$D,'Spend by Business Case'!$B18,'Capex calcs historical included'!BA:BA)</f>
        <v>2946.8</v>
      </c>
      <c r="AC18" s="46">
        <f t="shared" si="4"/>
        <v>5799.2842831882572</v>
      </c>
      <c r="AE18" s="45">
        <f>SUMIF('Capex calcs historical included'!$D:$D,'Spend by Business Case'!$B18,'Capex calcs historical included'!BC:BC)</f>
        <v>528.31016426877</v>
      </c>
      <c r="AF18" s="45">
        <f>SUMIF('Capex calcs historical included'!$D:$D,'Spend by Business Case'!$B18,'Capex calcs historical included'!BD:BD)</f>
        <v>790.11659462993339</v>
      </c>
      <c r="AG18" s="45">
        <f>SUMIF('Capex calcs historical included'!$D:$D,'Spend by Business Case'!$B18,'Capex calcs historical included'!BE:BE)</f>
        <v>499.20175640872031</v>
      </c>
      <c r="AH18" s="45">
        <f>SUMIF('Capex calcs historical included'!$D:$D,'Spend by Business Case'!$B18,'Capex calcs historical included'!BF:BF)</f>
        <v>791.1801822023067</v>
      </c>
      <c r="AI18" s="45">
        <f>SUMIF('Capex calcs historical included'!$D:$D,'Spend by Business Case'!$B18,'Capex calcs historical included'!BG:BG)</f>
        <v>1175.5880194896574</v>
      </c>
      <c r="AJ18" s="46">
        <f t="shared" si="5"/>
        <v>3784.3967169993875</v>
      </c>
      <c r="AL18" s="45">
        <f>SUMIF('Capex calcs historical included'!$D:$D,'Spend by Business Case'!$B18,'Capex calcs historical included'!BI:BI)</f>
        <v>218.27375451147279</v>
      </c>
      <c r="AM18" s="45">
        <f>SUMIF('Capex calcs historical included'!$D:$D,'Spend by Business Case'!$B18,'Capex calcs historical included'!BJ:BJ)</f>
        <v>239.43846935593967</v>
      </c>
      <c r="AN18" s="45">
        <f>SUMIF('Capex calcs historical included'!$D:$D,'Spend by Business Case'!$B18,'Capex calcs historical included'!BK:BK)</f>
        <v>750.46746256327788</v>
      </c>
      <c r="AO18" s="45">
        <f>SUMIF('Capex calcs historical included'!$D:$D,'Spend by Business Case'!$B18,'Capex calcs historical included'!BL:BL)</f>
        <v>353.33971087631676</v>
      </c>
      <c r="AP18" s="45">
        <f>SUMIF('Capex calcs historical included'!$D:$D,'Spend by Business Case'!$B18,'Capex calcs historical included'!BM:BM)</f>
        <v>452.6121549868771</v>
      </c>
      <c r="AQ18" s="46">
        <f t="shared" si="6"/>
        <v>2014.1315522938842</v>
      </c>
    </row>
    <row r="19" spans="1:43" x14ac:dyDescent="0.2">
      <c r="A19" s="62" t="s">
        <v>1051</v>
      </c>
      <c r="B19" s="48" t="s">
        <v>215</v>
      </c>
      <c r="C19" s="45">
        <f>SUMIF('Capex calcs historical included'!$D:$D,'Spend by Business Case'!$B19,'Capex calcs historical included'!S:S)</f>
        <v>5863</v>
      </c>
      <c r="D19" s="45">
        <f>SUMIF('Capex calcs historical included'!$D:$D,'Spend by Business Case'!$B19,'Capex calcs historical included'!T:T)</f>
        <v>8842</v>
      </c>
      <c r="E19" s="45">
        <f>SUMIF('Capex calcs historical included'!$D:$D,'Spend by Business Case'!$B19,'Capex calcs historical included'!U:U)</f>
        <v>7459</v>
      </c>
      <c r="F19" s="45">
        <f>SUMIF('Capex calcs historical included'!$D:$D,'Spend by Business Case'!$B19,'Capex calcs historical included'!V:V)</f>
        <v>8581</v>
      </c>
      <c r="G19" s="45">
        <f>SUMIF('Capex calcs historical included'!$D:$D,'Spend by Business Case'!$B19,'Capex calcs historical included'!W:W)</f>
        <v>3893</v>
      </c>
      <c r="H19" s="49">
        <f t="shared" si="1"/>
        <v>34638</v>
      </c>
      <c r="I19" s="47"/>
      <c r="J19" s="45">
        <f>SUMIF('Capex calcs historical included'!$D:$D,'Spend by Business Case'!$B19,'Capex calcs historical included'!AE:AE)</f>
        <v>5892.8885918071755</v>
      </c>
      <c r="K19" s="45">
        <f>SUMIF('Capex calcs historical included'!$D:$D,'Spend by Business Case'!$B19,'Capex calcs historical included'!AF:AF)</f>
        <v>8909.6986484228455</v>
      </c>
      <c r="L19" s="45">
        <f>SUMIF('Capex calcs historical included'!$D:$D,'Spend by Business Case'!$B19,'Capex calcs historical included'!AG:AG)</f>
        <v>7535.2433085938737</v>
      </c>
      <c r="M19" s="45">
        <f>SUMIF('Capex calcs historical included'!$D:$D,'Spend by Business Case'!$B19,'Capex calcs historical included'!AH:AH)</f>
        <v>8690.7797352288399</v>
      </c>
      <c r="N19" s="45">
        <f>SUMIF('Capex calcs historical included'!$D:$D,'Spend by Business Case'!$B19,'Capex calcs historical included'!AI:AI)</f>
        <v>3952.8416138770153</v>
      </c>
      <c r="O19" s="49">
        <f t="shared" si="2"/>
        <v>34981.45189792975</v>
      </c>
      <c r="P19" s="31"/>
      <c r="Q19" s="48">
        <f t="shared" si="3"/>
        <v>29.888591807175544</v>
      </c>
      <c r="R19" s="48">
        <f t="shared" si="0"/>
        <v>67.698648422845508</v>
      </c>
      <c r="S19" s="48">
        <f t="shared" si="0"/>
        <v>76.243308593873735</v>
      </c>
      <c r="T19" s="48">
        <f t="shared" si="0"/>
        <v>109.77973522883985</v>
      </c>
      <c r="U19" s="48">
        <f t="shared" si="0"/>
        <v>59.841613877015334</v>
      </c>
      <c r="V19" s="49">
        <f t="shared" si="0"/>
        <v>343.45189792974998</v>
      </c>
      <c r="X19" s="45">
        <f>SUMIF('Capex calcs historical included'!$D:$D,'Spend by Business Case'!$B19,'Capex calcs historical included'!AW:AW)</f>
        <v>1836.3059780444514</v>
      </c>
      <c r="Y19" s="45">
        <f>SUMIF('Capex calcs historical included'!$D:$D,'Spend by Business Case'!$B19,'Capex calcs historical included'!AX:AX)</f>
        <v>1217.7423783227061</v>
      </c>
      <c r="Z19" s="45">
        <f>SUMIF('Capex calcs historical included'!$D:$D,'Spend by Business Case'!$B19,'Capex calcs historical included'!AY:AY)</f>
        <v>1441.1843303400001</v>
      </c>
      <c r="AA19" s="45">
        <f>SUMIF('Capex calcs historical included'!$D:$D,'Spend by Business Case'!$B19,'Capex calcs historical included'!AZ:AZ)</f>
        <v>3952.4040499999996</v>
      </c>
      <c r="AB19" s="45">
        <f>SUMIF('Capex calcs historical included'!$D:$D,'Spend by Business Case'!$B19,'Capex calcs historical included'!BA:BA)</f>
        <v>2750.4520000000002</v>
      </c>
      <c r="AC19" s="46">
        <f t="shared" si="4"/>
        <v>11198.088736707159</v>
      </c>
      <c r="AE19" s="45">
        <f>SUMIF('Capex calcs historical included'!$D:$D,'Spend by Business Case'!$B19,'Capex calcs historical included'!BC:BC)</f>
        <v>1746.1142123899851</v>
      </c>
      <c r="AF19" s="45">
        <f>SUMIF('Capex calcs historical included'!$D:$D,'Spend by Business Case'!$B19,'Capex calcs historical included'!BD:BD)</f>
        <v>152.39851262966866</v>
      </c>
      <c r="AG19" s="45">
        <f>SUMIF('Capex calcs historical included'!$D:$D,'Spend by Business Case'!$B19,'Capex calcs historical included'!BE:BE)</f>
        <v>2409.5166069712432</v>
      </c>
      <c r="AH19" s="45">
        <f>SUMIF('Capex calcs historical included'!$D:$D,'Spend by Business Case'!$B19,'Capex calcs historical included'!BF:BF)</f>
        <v>3663.7371909090875</v>
      </c>
      <c r="AI19" s="45">
        <f>SUMIF('Capex calcs historical included'!$D:$D,'Spend by Business Case'!$B19,'Capex calcs historical included'!BG:BG)</f>
        <v>2563.7875510424396</v>
      </c>
      <c r="AJ19" s="46">
        <f t="shared" si="5"/>
        <v>10535.554073942425</v>
      </c>
      <c r="AL19" s="45">
        <f>SUMIF('Capex calcs historical included'!$D:$D,'Spend by Business Case'!$B19,'Capex calcs historical included'!BI:BI)</f>
        <v>1663.6926937094183</v>
      </c>
      <c r="AM19" s="45">
        <f>SUMIF('Capex calcs historical included'!$D:$D,'Spend by Business Case'!$B19,'Capex calcs historical included'!BJ:BJ)</f>
        <v>968.65922855898316</v>
      </c>
      <c r="AN19" s="45">
        <f>SUMIF('Capex calcs historical included'!$D:$D,'Spend by Business Case'!$B19,'Capex calcs historical included'!BK:BK)</f>
        <v>1503.5796875535145</v>
      </c>
      <c r="AO19" s="45">
        <f>SUMIF('Capex calcs historical included'!$D:$D,'Spend by Business Case'!$B19,'Capex calcs historical included'!BL:BL)</f>
        <v>284.7020033878141</v>
      </c>
      <c r="AP19" s="45">
        <f>SUMIF('Capex calcs historical included'!$D:$D,'Spend by Business Case'!$B19,'Capex calcs historical included'!BM:BM)</f>
        <v>0.38351765319112641</v>
      </c>
      <c r="AQ19" s="46">
        <f t="shared" si="6"/>
        <v>4421.0171308629215</v>
      </c>
    </row>
    <row r="20" spans="1:43" x14ac:dyDescent="0.2">
      <c r="A20" s="62" t="s">
        <v>1052</v>
      </c>
      <c r="B20" s="48" t="s">
        <v>1053</v>
      </c>
      <c r="C20" s="45">
        <f>SUMIF('Capex calcs historical included'!$D:$D,'Spend by Business Case'!$B20,'Capex calcs historical included'!S:S)</f>
        <v>0</v>
      </c>
      <c r="D20" s="45">
        <f>SUMIF('Capex calcs historical included'!$D:$D,'Spend by Business Case'!$B20,'Capex calcs historical included'!T:T)</f>
        <v>0</v>
      </c>
      <c r="E20" s="45">
        <f>SUMIF('Capex calcs historical included'!$D:$D,'Spend by Business Case'!$B20,'Capex calcs historical included'!U:U)</f>
        <v>0</v>
      </c>
      <c r="F20" s="45">
        <f>SUMIF('Capex calcs historical included'!$D:$D,'Spend by Business Case'!$B20,'Capex calcs historical included'!V:V)</f>
        <v>0</v>
      </c>
      <c r="G20" s="45">
        <f>SUMIF('Capex calcs historical included'!$D:$D,'Spend by Business Case'!$B20,'Capex calcs historical included'!W:W)</f>
        <v>0</v>
      </c>
      <c r="H20" s="49">
        <f t="shared" si="1"/>
        <v>0</v>
      </c>
      <c r="I20" s="47"/>
      <c r="J20" s="45">
        <f>SUMIF('Capex calcs historical included'!$D:$D,'Spend by Business Case'!$B20,'Capex calcs historical included'!AE:AE)</f>
        <v>0</v>
      </c>
      <c r="K20" s="45">
        <f>SUMIF('Capex calcs historical included'!$D:$D,'Spend by Business Case'!$B20,'Capex calcs historical included'!AF:AF)</f>
        <v>0</v>
      </c>
      <c r="L20" s="45">
        <f>SUMIF('Capex calcs historical included'!$D:$D,'Spend by Business Case'!$B20,'Capex calcs historical included'!AG:AG)</f>
        <v>0</v>
      </c>
      <c r="M20" s="45">
        <f>SUMIF('Capex calcs historical included'!$D:$D,'Spend by Business Case'!$B20,'Capex calcs historical included'!AH:AH)</f>
        <v>0</v>
      </c>
      <c r="N20" s="45">
        <f>SUMIF('Capex calcs historical included'!$D:$D,'Spend by Business Case'!$B20,'Capex calcs historical included'!AI:AI)</f>
        <v>0</v>
      </c>
      <c r="O20" s="49">
        <f t="shared" si="2"/>
        <v>0</v>
      </c>
      <c r="P20" s="31"/>
      <c r="Q20" s="48">
        <f t="shared" si="3"/>
        <v>0</v>
      </c>
      <c r="R20" s="48">
        <f t="shared" si="0"/>
        <v>0</v>
      </c>
      <c r="S20" s="48">
        <f t="shared" si="0"/>
        <v>0</v>
      </c>
      <c r="T20" s="48">
        <f t="shared" si="0"/>
        <v>0</v>
      </c>
      <c r="U20" s="48">
        <f t="shared" si="0"/>
        <v>0</v>
      </c>
      <c r="V20" s="49">
        <f t="shared" si="0"/>
        <v>0</v>
      </c>
      <c r="X20" s="45">
        <f>SUMIF('Capex calcs historical included'!$D:$D,'Spend by Business Case'!$B20,'Capex calcs historical included'!AW:AW)</f>
        <v>0</v>
      </c>
      <c r="Y20" s="45">
        <f>SUMIF('Capex calcs historical included'!$D:$D,'Spend by Business Case'!$B20,'Capex calcs historical included'!AX:AX)</f>
        <v>0</v>
      </c>
      <c r="Z20" s="45">
        <f>SUMIF('Capex calcs historical included'!$D:$D,'Spend by Business Case'!$B20,'Capex calcs historical included'!AY:AY)</f>
        <v>0</v>
      </c>
      <c r="AA20" s="45">
        <f>SUMIF('Capex calcs historical included'!$D:$D,'Spend by Business Case'!$B20,'Capex calcs historical included'!AZ:AZ)</f>
        <v>0</v>
      </c>
      <c r="AB20" s="45">
        <f>SUMIF('Capex calcs historical included'!$D:$D,'Spend by Business Case'!$B20,'Capex calcs historical included'!BA:BA)</f>
        <v>0</v>
      </c>
      <c r="AC20" s="46">
        <f t="shared" si="4"/>
        <v>0</v>
      </c>
      <c r="AE20" s="45">
        <f>SUMIF('Capex calcs historical included'!$D:$D,'Spend by Business Case'!$B20,'Capex calcs historical included'!BC:BC)</f>
        <v>0</v>
      </c>
      <c r="AF20" s="45">
        <f>SUMIF('Capex calcs historical included'!$D:$D,'Spend by Business Case'!$B20,'Capex calcs historical included'!BD:BD)</f>
        <v>0</v>
      </c>
      <c r="AG20" s="45">
        <f>SUMIF('Capex calcs historical included'!$D:$D,'Spend by Business Case'!$B20,'Capex calcs historical included'!BE:BE)</f>
        <v>0</v>
      </c>
      <c r="AH20" s="45">
        <f>SUMIF('Capex calcs historical included'!$D:$D,'Spend by Business Case'!$B20,'Capex calcs historical included'!BF:BF)</f>
        <v>0</v>
      </c>
      <c r="AI20" s="45">
        <f>SUMIF('Capex calcs historical included'!$D:$D,'Spend by Business Case'!$B20,'Capex calcs historical included'!BG:BG)</f>
        <v>0</v>
      </c>
      <c r="AJ20" s="46">
        <f t="shared" si="5"/>
        <v>0</v>
      </c>
      <c r="AL20" s="45">
        <f>SUMIF('Capex calcs historical included'!$D:$D,'Spend by Business Case'!$B20,'Capex calcs historical included'!BI:BI)</f>
        <v>0</v>
      </c>
      <c r="AM20" s="45">
        <f>SUMIF('Capex calcs historical included'!$D:$D,'Spend by Business Case'!$B20,'Capex calcs historical included'!BJ:BJ)</f>
        <v>0</v>
      </c>
      <c r="AN20" s="45">
        <f>SUMIF('Capex calcs historical included'!$D:$D,'Spend by Business Case'!$B20,'Capex calcs historical included'!BK:BK)</f>
        <v>0</v>
      </c>
      <c r="AO20" s="45">
        <f>SUMIF('Capex calcs historical included'!$D:$D,'Spend by Business Case'!$B20,'Capex calcs historical included'!BL:BL)</f>
        <v>0</v>
      </c>
      <c r="AP20" s="45">
        <f>SUMIF('Capex calcs historical included'!$D:$D,'Spend by Business Case'!$B20,'Capex calcs historical included'!BM:BM)</f>
        <v>0</v>
      </c>
      <c r="AQ20" s="46">
        <f t="shared" si="6"/>
        <v>0</v>
      </c>
    </row>
    <row r="21" spans="1:43" x14ac:dyDescent="0.2">
      <c r="A21" s="62" t="s">
        <v>1054</v>
      </c>
      <c r="B21" s="48" t="s">
        <v>241</v>
      </c>
      <c r="C21" s="45">
        <f>SUMIF('Capex calcs historical included'!$D:$D,'Spend by Business Case'!$B21,'Capex calcs historical included'!S:S)</f>
        <v>2483.8000000000002</v>
      </c>
      <c r="D21" s="45">
        <f>SUMIF('Capex calcs historical included'!$D:$D,'Spend by Business Case'!$B21,'Capex calcs historical included'!T:T)</f>
        <v>8394.7999999999993</v>
      </c>
      <c r="E21" s="45">
        <f>SUMIF('Capex calcs historical included'!$D:$D,'Spend by Business Case'!$B21,'Capex calcs historical included'!U:U)</f>
        <v>2272.6</v>
      </c>
      <c r="F21" s="45">
        <f>SUMIF('Capex calcs historical included'!$D:$D,'Spend by Business Case'!$B21,'Capex calcs historical included'!V:V)</f>
        <v>7940</v>
      </c>
      <c r="G21" s="45">
        <f>SUMIF('Capex calcs historical included'!$D:$D,'Spend by Business Case'!$B21,'Capex calcs historical included'!W:W)</f>
        <v>2265</v>
      </c>
      <c r="H21" s="49">
        <f t="shared" si="1"/>
        <v>23356.199999999997</v>
      </c>
      <c r="I21" s="47"/>
      <c r="J21" s="45">
        <f>SUMIF('Capex calcs historical included'!$D:$D,'Spend by Business Case'!$B21,'Capex calcs historical included'!AE:AE)</f>
        <v>2496.4619963040532</v>
      </c>
      <c r="K21" s="45">
        <f>SUMIF('Capex calcs historical included'!$D:$D,'Spend by Business Case'!$B21,'Capex calcs historical included'!AF:AF)</f>
        <v>8459.0746679235581</v>
      </c>
      <c r="L21" s="45">
        <f>SUMIF('Capex calcs historical included'!$D:$D,'Spend by Business Case'!$B21,'Capex calcs historical included'!AG:AG)</f>
        <v>2295.8297282625604</v>
      </c>
      <c r="M21" s="45">
        <f>SUMIF('Capex calcs historical included'!$D:$D,'Spend by Business Case'!$B21,'Capex calcs historical included'!AH:AH)</f>
        <v>8041.5791979625901</v>
      </c>
      <c r="N21" s="45">
        <f>SUMIF('Capex calcs historical included'!$D:$D,'Spend by Business Case'!$B21,'Capex calcs historical included'!AI:AI)</f>
        <v>2299.8166594994705</v>
      </c>
      <c r="O21" s="49">
        <f t="shared" si="2"/>
        <v>23592.762249952233</v>
      </c>
      <c r="P21" s="31"/>
      <c r="Q21" s="48">
        <f t="shared" si="3"/>
        <v>12.661996304052991</v>
      </c>
      <c r="R21" s="48">
        <f t="shared" si="3"/>
        <v>64.274667923558809</v>
      </c>
      <c r="S21" s="48">
        <f t="shared" si="3"/>
        <v>23.229728262560457</v>
      </c>
      <c r="T21" s="48">
        <f t="shared" si="3"/>
        <v>101.57919796259011</v>
      </c>
      <c r="U21" s="48">
        <f t="shared" si="3"/>
        <v>34.816659499470461</v>
      </c>
      <c r="V21" s="49">
        <f t="shared" si="3"/>
        <v>236.56224995223602</v>
      </c>
      <c r="X21" s="45">
        <f>SUMIF('Capex calcs historical included'!$D:$D,'Spend by Business Case'!$B21,'Capex calcs historical included'!AW:AW)</f>
        <v>1219.1236959510964</v>
      </c>
      <c r="Y21" s="45">
        <f>SUMIF('Capex calcs historical included'!$D:$D,'Spend by Business Case'!$B21,'Capex calcs historical included'!AX:AX)</f>
        <v>1320.3943749594491</v>
      </c>
      <c r="Z21" s="45">
        <f>SUMIF('Capex calcs historical included'!$D:$D,'Spend by Business Case'!$B21,'Capex calcs historical included'!AY:AY)</f>
        <v>595.38605580000001</v>
      </c>
      <c r="AA21" s="45">
        <f>SUMIF('Capex calcs historical included'!$D:$D,'Spend by Business Case'!$B21,'Capex calcs historical included'!AZ:AZ)</f>
        <v>1722.18525</v>
      </c>
      <c r="AB21" s="45">
        <f>SUMIF('Capex calcs historical included'!$D:$D,'Spend by Business Case'!$B21,'Capex calcs historical included'!BA:BA)</f>
        <v>1110.567</v>
      </c>
      <c r="AC21" s="46">
        <f t="shared" si="4"/>
        <v>5967.6563767105454</v>
      </c>
      <c r="AE21" s="45">
        <f>SUMIF('Capex calcs historical included'!$D:$D,'Spend by Business Case'!$B21,'Capex calcs historical included'!BC:BC)</f>
        <v>706.6536401225718</v>
      </c>
      <c r="AF21" s="45">
        <f>SUMIF('Capex calcs historical included'!$D:$D,'Spend by Business Case'!$B21,'Capex calcs historical included'!BD:BD)</f>
        <v>1170.4205769958553</v>
      </c>
      <c r="AG21" s="45">
        <f>SUMIF('Capex calcs historical included'!$D:$D,'Spend by Business Case'!$B21,'Capex calcs historical included'!BE:BE)</f>
        <v>1171.2080722493131</v>
      </c>
      <c r="AH21" s="45">
        <f>SUMIF('Capex calcs historical included'!$D:$D,'Spend by Business Case'!$B21,'Capex calcs historical included'!BF:BF)</f>
        <v>1171.9960973539937</v>
      </c>
      <c r="AI21" s="45">
        <f>SUMIF('Capex calcs historical included'!$D:$D,'Spend by Business Case'!$B21,'Capex calcs historical included'!BG:BG)</f>
        <v>1319.3827342496975</v>
      </c>
      <c r="AJ21" s="46">
        <f t="shared" si="5"/>
        <v>5539.661120971432</v>
      </c>
      <c r="AL21" s="45">
        <f>SUMIF('Capex calcs historical included'!$D:$D,'Spend by Business Case'!$B21,'Capex calcs historical included'!BI:BI)</f>
        <v>271.60068221476359</v>
      </c>
      <c r="AM21" s="45">
        <f>SUMIF('Capex calcs historical included'!$D:$D,'Spend by Business Case'!$B21,'Capex calcs historical included'!BJ:BJ)</f>
        <v>1655.0929767966104</v>
      </c>
      <c r="AN21" s="45">
        <f>SUMIF('Capex calcs historical included'!$D:$D,'Spend by Business Case'!$B21,'Capex calcs historical included'!BK:BK)</f>
        <v>406.67703355104311</v>
      </c>
      <c r="AO21" s="45">
        <f>SUMIF('Capex calcs historical included'!$D:$D,'Spend by Business Case'!$B21,'Capex calcs historical included'!BL:BL)</f>
        <v>506.29834319700512</v>
      </c>
      <c r="AP21" s="45">
        <f>SUMIF('Capex calcs historical included'!$D:$D,'Spend by Business Case'!$B21,'Capex calcs historical included'!BM:BM)</f>
        <v>345.6477244439078</v>
      </c>
      <c r="AQ21" s="46">
        <f t="shared" si="6"/>
        <v>3185.31676020333</v>
      </c>
    </row>
    <row r="22" spans="1:43" x14ac:dyDescent="0.2">
      <c r="A22" s="64" t="s">
        <v>1070</v>
      </c>
      <c r="B22" s="48" t="s">
        <v>581</v>
      </c>
      <c r="C22" s="45">
        <f>SUMIF('Capex calcs historical included'!$D:$D,'Spend by Business Case'!$B22,'Capex calcs historical included'!S:S)</f>
        <v>0</v>
      </c>
      <c r="D22" s="45">
        <f>SUMIF('Capex calcs historical included'!$D:$D,'Spend by Business Case'!$B22,'Capex calcs historical included'!T:T)</f>
        <v>0</v>
      </c>
      <c r="E22" s="45">
        <f>SUMIF('Capex calcs historical included'!$D:$D,'Spend by Business Case'!$B22,'Capex calcs historical included'!U:U)</f>
        <v>0</v>
      </c>
      <c r="F22" s="45">
        <f>SUMIF('Capex calcs historical included'!$D:$D,'Spend by Business Case'!$B22,'Capex calcs historical included'!V:V)</f>
        <v>0</v>
      </c>
      <c r="G22" s="45">
        <f>SUMIF('Capex calcs historical included'!$D:$D,'Spend by Business Case'!$B22,'Capex calcs historical included'!W:W)</f>
        <v>0</v>
      </c>
      <c r="H22" s="49">
        <f t="shared" si="1"/>
        <v>0</v>
      </c>
      <c r="I22" s="47"/>
      <c r="J22" s="45">
        <f>SUMIF('Capex calcs historical included'!$D:$D,'Spend by Business Case'!$B22,'Capex calcs historical included'!AE:AE)</f>
        <v>0</v>
      </c>
      <c r="K22" s="45">
        <f>SUMIF('Capex calcs historical included'!$D:$D,'Spend by Business Case'!$B22,'Capex calcs historical included'!AF:AF)</f>
        <v>0</v>
      </c>
      <c r="L22" s="45">
        <f>SUMIF('Capex calcs historical included'!$D:$D,'Spend by Business Case'!$B22,'Capex calcs historical included'!AG:AG)</f>
        <v>0</v>
      </c>
      <c r="M22" s="45">
        <f>SUMIF('Capex calcs historical included'!$D:$D,'Spend by Business Case'!$B22,'Capex calcs historical included'!AH:AH)</f>
        <v>0</v>
      </c>
      <c r="N22" s="45">
        <f>SUMIF('Capex calcs historical included'!$D:$D,'Spend by Business Case'!$B22,'Capex calcs historical included'!AI:AI)</f>
        <v>0</v>
      </c>
      <c r="O22" s="49">
        <f t="shared" si="2"/>
        <v>0</v>
      </c>
      <c r="P22" s="31"/>
      <c r="Q22" s="48">
        <f t="shared" ref="Q22:V31" si="7">J22-C22</f>
        <v>0</v>
      </c>
      <c r="R22" s="48">
        <f t="shared" si="7"/>
        <v>0</v>
      </c>
      <c r="S22" s="48">
        <f t="shared" si="7"/>
        <v>0</v>
      </c>
      <c r="T22" s="48">
        <f t="shared" si="7"/>
        <v>0</v>
      </c>
      <c r="U22" s="48">
        <f t="shared" si="7"/>
        <v>0</v>
      </c>
      <c r="V22" s="49">
        <f t="shared" si="7"/>
        <v>0</v>
      </c>
      <c r="X22" s="45">
        <f>SUMIF('Capex calcs historical included'!$D:$D,'Spend by Business Case'!$B22,'Capex calcs historical included'!AW:AW)</f>
        <v>0</v>
      </c>
      <c r="Y22" s="45">
        <f>SUMIF('Capex calcs historical included'!$D:$D,'Spend by Business Case'!$B22,'Capex calcs historical included'!AX:AX)</f>
        <v>0</v>
      </c>
      <c r="Z22" s="45">
        <f>SUMIF('Capex calcs historical included'!$D:$D,'Spend by Business Case'!$B22,'Capex calcs historical included'!AY:AY)</f>
        <v>0</v>
      </c>
      <c r="AA22" s="45">
        <f>SUMIF('Capex calcs historical included'!$D:$D,'Spend by Business Case'!$B22,'Capex calcs historical included'!AZ:AZ)</f>
        <v>0</v>
      </c>
      <c r="AB22" s="45">
        <f>SUMIF('Capex calcs historical included'!$D:$D,'Spend by Business Case'!$B22,'Capex calcs historical included'!BA:BA)</f>
        <v>0</v>
      </c>
      <c r="AC22" s="46">
        <f t="shared" si="4"/>
        <v>0</v>
      </c>
      <c r="AE22" s="45">
        <f>SUMIF('Capex calcs historical included'!$D:$D,'Spend by Business Case'!$B22,'Capex calcs historical included'!BC:BC)</f>
        <v>0</v>
      </c>
      <c r="AF22" s="45">
        <f>SUMIF('Capex calcs historical included'!$D:$D,'Spend by Business Case'!$B22,'Capex calcs historical included'!BD:BD)</f>
        <v>146.30257212448191</v>
      </c>
      <c r="AG22" s="45">
        <f>SUMIF('Capex calcs historical included'!$D:$D,'Spend by Business Case'!$B22,'Capex calcs historical included'!BE:BE)</f>
        <v>146.40100903116414</v>
      </c>
      <c r="AH22" s="45">
        <f>SUMIF('Capex calcs historical included'!$D:$D,'Spend by Business Case'!$B22,'Capex calcs historical included'!BF:BF)</f>
        <v>146.49951216924924</v>
      </c>
      <c r="AI22" s="45">
        <f>SUMIF('Capex calcs historical included'!$D:$D,'Spend by Business Case'!$B22,'Capex calcs historical included'!BG:BG)</f>
        <v>0</v>
      </c>
      <c r="AJ22" s="46">
        <f t="shared" si="5"/>
        <v>439.20309332489524</v>
      </c>
      <c r="AL22" s="45">
        <f>SUMIF('Capex calcs historical included'!$D:$D,'Spend by Business Case'!$B22,'Capex calcs historical included'!BI:BI)</f>
        <v>0</v>
      </c>
      <c r="AM22" s="45">
        <f>SUMIF('Capex calcs historical included'!$D:$D,'Spend by Business Case'!$B22,'Capex calcs historical included'!BJ:BJ)</f>
        <v>0</v>
      </c>
      <c r="AN22" s="45">
        <f>SUMIF('Capex calcs historical included'!$D:$D,'Spend by Business Case'!$B22,'Capex calcs historical included'!BK:BK)</f>
        <v>0</v>
      </c>
      <c r="AO22" s="45">
        <f>SUMIF('Capex calcs historical included'!$D:$D,'Spend by Business Case'!$B22,'Capex calcs historical included'!BL:BL)</f>
        <v>0</v>
      </c>
      <c r="AP22" s="45">
        <f>SUMIF('Capex calcs historical included'!$D:$D,'Spend by Business Case'!$B22,'Capex calcs historical included'!BM:BM)</f>
        <v>0</v>
      </c>
      <c r="AQ22" s="46">
        <f t="shared" si="6"/>
        <v>0</v>
      </c>
    </row>
    <row r="23" spans="1:43" x14ac:dyDescent="0.2">
      <c r="A23" s="64" t="s">
        <v>1071</v>
      </c>
      <c r="B23" s="48" t="s">
        <v>606</v>
      </c>
      <c r="C23" s="45">
        <f>SUMIF('Capex calcs historical included'!$D:$D,'Spend by Business Case'!$B23,'Capex calcs historical included'!S:S)</f>
        <v>0</v>
      </c>
      <c r="D23" s="45">
        <f>SUMIF('Capex calcs historical included'!$D:$D,'Spend by Business Case'!$B23,'Capex calcs historical included'!T:T)</f>
        <v>0</v>
      </c>
      <c r="E23" s="45">
        <f>SUMIF('Capex calcs historical included'!$D:$D,'Spend by Business Case'!$B23,'Capex calcs historical included'!U:U)</f>
        <v>0</v>
      </c>
      <c r="F23" s="45">
        <f>SUMIF('Capex calcs historical included'!$D:$D,'Spend by Business Case'!$B23,'Capex calcs historical included'!V:V)</f>
        <v>0</v>
      </c>
      <c r="G23" s="45">
        <f>SUMIF('Capex calcs historical included'!$D:$D,'Spend by Business Case'!$B23,'Capex calcs historical included'!W:W)</f>
        <v>0</v>
      </c>
      <c r="H23" s="49">
        <f t="shared" si="1"/>
        <v>0</v>
      </c>
      <c r="I23" s="47"/>
      <c r="J23" s="45">
        <f>SUMIF('Capex calcs historical included'!$D:$D,'Spend by Business Case'!$B23,'Capex calcs historical included'!AE:AE)</f>
        <v>0</v>
      </c>
      <c r="K23" s="45">
        <f>SUMIF('Capex calcs historical included'!$D:$D,'Spend by Business Case'!$B23,'Capex calcs historical included'!AF:AF)</f>
        <v>0</v>
      </c>
      <c r="L23" s="45">
        <f>SUMIF('Capex calcs historical included'!$D:$D,'Spend by Business Case'!$B23,'Capex calcs historical included'!AG:AG)</f>
        <v>0</v>
      </c>
      <c r="M23" s="45">
        <f>SUMIF('Capex calcs historical included'!$D:$D,'Spend by Business Case'!$B23,'Capex calcs historical included'!AH:AH)</f>
        <v>0</v>
      </c>
      <c r="N23" s="45">
        <f>SUMIF('Capex calcs historical included'!$D:$D,'Spend by Business Case'!$B23,'Capex calcs historical included'!AI:AI)</f>
        <v>0</v>
      </c>
      <c r="O23" s="49">
        <f t="shared" si="2"/>
        <v>0</v>
      </c>
      <c r="P23" s="31"/>
      <c r="Q23" s="48">
        <f t="shared" si="7"/>
        <v>0</v>
      </c>
      <c r="R23" s="48">
        <f t="shared" si="7"/>
        <v>0</v>
      </c>
      <c r="S23" s="48">
        <f t="shared" si="7"/>
        <v>0</v>
      </c>
      <c r="T23" s="48">
        <f t="shared" si="7"/>
        <v>0</v>
      </c>
      <c r="U23" s="48">
        <f t="shared" si="7"/>
        <v>0</v>
      </c>
      <c r="V23" s="49">
        <f t="shared" si="7"/>
        <v>0</v>
      </c>
      <c r="X23" s="45">
        <f>SUMIF('Capex calcs historical included'!$D:$D,'Spend by Business Case'!$B23,'Capex calcs historical included'!AW:AW)</f>
        <v>0</v>
      </c>
      <c r="Y23" s="45">
        <f>SUMIF('Capex calcs historical included'!$D:$D,'Spend by Business Case'!$B23,'Capex calcs historical included'!AX:AX)</f>
        <v>450.83110946738532</v>
      </c>
      <c r="Z23" s="45">
        <f>SUMIF('Capex calcs historical included'!$D:$D,'Spend by Business Case'!$B23,'Capex calcs historical included'!AY:AY)</f>
        <v>-23.533105500000008</v>
      </c>
      <c r="AA23" s="45">
        <f>SUMIF('Capex calcs historical included'!$D:$D,'Spend by Business Case'!$B23,'Capex calcs historical included'!AZ:AZ)</f>
        <v>0</v>
      </c>
      <c r="AB23" s="45">
        <f>SUMIF('Capex calcs historical included'!$D:$D,'Spend by Business Case'!$B23,'Capex calcs historical included'!BA:BA)</f>
        <v>0</v>
      </c>
      <c r="AC23" s="46">
        <f t="shared" si="4"/>
        <v>427.29800396738528</v>
      </c>
      <c r="AE23" s="45">
        <f>SUMIF('Capex calcs historical included'!$D:$D,'Spend by Business Case'!$B23,'Capex calcs historical included'!BC:BC)</f>
        <v>0</v>
      </c>
      <c r="AF23" s="45">
        <f>SUMIF('Capex calcs historical included'!$D:$D,'Spend by Business Case'!$B23,'Capex calcs historical included'!BD:BD)</f>
        <v>0</v>
      </c>
      <c r="AG23" s="45">
        <f>SUMIF('Capex calcs historical included'!$D:$D,'Spend by Business Case'!$B23,'Capex calcs historical included'!BE:BE)</f>
        <v>0</v>
      </c>
      <c r="AH23" s="45">
        <f>SUMIF('Capex calcs historical included'!$D:$D,'Spend by Business Case'!$B23,'Capex calcs historical included'!BF:BF)</f>
        <v>0</v>
      </c>
      <c r="AI23" s="45">
        <f>SUMIF('Capex calcs historical included'!$D:$D,'Spend by Business Case'!$B23,'Capex calcs historical included'!BG:BG)</f>
        <v>0</v>
      </c>
      <c r="AJ23" s="46">
        <f t="shared" si="5"/>
        <v>0</v>
      </c>
      <c r="AL23" s="45">
        <f>SUMIF('Capex calcs historical included'!$D:$D,'Spend by Business Case'!$B23,'Capex calcs historical included'!BI:BI)</f>
        <v>0</v>
      </c>
      <c r="AM23" s="45">
        <f>SUMIF('Capex calcs historical included'!$D:$D,'Spend by Business Case'!$B23,'Capex calcs historical included'!BJ:BJ)</f>
        <v>0</v>
      </c>
      <c r="AN23" s="45">
        <f>SUMIF('Capex calcs historical included'!$D:$D,'Spend by Business Case'!$B23,'Capex calcs historical included'!BK:BK)</f>
        <v>0</v>
      </c>
      <c r="AO23" s="45">
        <f>SUMIF('Capex calcs historical included'!$D:$D,'Spend by Business Case'!$B23,'Capex calcs historical included'!BL:BL)</f>
        <v>92.986593517487094</v>
      </c>
      <c r="AP23" s="45">
        <f>SUMIF('Capex calcs historical included'!$D:$D,'Spend by Business Case'!$B23,'Capex calcs historical included'!BM:BM)</f>
        <v>0</v>
      </c>
      <c r="AQ23" s="46">
        <f t="shared" si="6"/>
        <v>92.986593517487094</v>
      </c>
    </row>
    <row r="24" spans="1:43" x14ac:dyDescent="0.2">
      <c r="A24" s="64" t="s">
        <v>1072</v>
      </c>
      <c r="B24" s="48" t="s">
        <v>787</v>
      </c>
      <c r="C24" s="45">
        <f>SUMIF('Capex calcs historical included'!$D:$D,'Spend by Business Case'!$B24,'Capex calcs historical included'!S:S)</f>
        <v>0</v>
      </c>
      <c r="D24" s="45">
        <f>SUMIF('Capex calcs historical included'!$D:$D,'Spend by Business Case'!$B24,'Capex calcs historical included'!T:T)</f>
        <v>0</v>
      </c>
      <c r="E24" s="45">
        <f>SUMIF('Capex calcs historical included'!$D:$D,'Spend by Business Case'!$B24,'Capex calcs historical included'!U:U)</f>
        <v>0</v>
      </c>
      <c r="F24" s="45">
        <f>SUMIF('Capex calcs historical included'!$D:$D,'Spend by Business Case'!$B24,'Capex calcs historical included'!V:V)</f>
        <v>0</v>
      </c>
      <c r="G24" s="45">
        <f>SUMIF('Capex calcs historical included'!$D:$D,'Spend by Business Case'!$B24,'Capex calcs historical included'!W:W)</f>
        <v>0</v>
      </c>
      <c r="H24" s="49">
        <f t="shared" si="1"/>
        <v>0</v>
      </c>
      <c r="I24" s="47"/>
      <c r="J24" s="45">
        <f>SUMIF('Capex calcs historical included'!$D:$D,'Spend by Business Case'!$B24,'Capex calcs historical included'!AE:AE)</f>
        <v>0</v>
      </c>
      <c r="K24" s="45">
        <f>SUMIF('Capex calcs historical included'!$D:$D,'Spend by Business Case'!$B24,'Capex calcs historical included'!AF:AF)</f>
        <v>0</v>
      </c>
      <c r="L24" s="45">
        <f>SUMIF('Capex calcs historical included'!$D:$D,'Spend by Business Case'!$B24,'Capex calcs historical included'!AG:AG)</f>
        <v>0</v>
      </c>
      <c r="M24" s="45">
        <f>SUMIF('Capex calcs historical included'!$D:$D,'Spend by Business Case'!$B24,'Capex calcs historical included'!AH:AH)</f>
        <v>0</v>
      </c>
      <c r="N24" s="45">
        <f>SUMIF('Capex calcs historical included'!$D:$D,'Spend by Business Case'!$B24,'Capex calcs historical included'!AI:AI)</f>
        <v>0</v>
      </c>
      <c r="O24" s="49">
        <f t="shared" si="2"/>
        <v>0</v>
      </c>
      <c r="P24" s="31"/>
      <c r="Q24" s="48">
        <f t="shared" si="7"/>
        <v>0</v>
      </c>
      <c r="R24" s="48">
        <f t="shared" si="7"/>
        <v>0</v>
      </c>
      <c r="S24" s="48">
        <f t="shared" si="7"/>
        <v>0</v>
      </c>
      <c r="T24" s="48">
        <f t="shared" si="7"/>
        <v>0</v>
      </c>
      <c r="U24" s="48">
        <f t="shared" si="7"/>
        <v>0</v>
      </c>
      <c r="V24" s="49">
        <f t="shared" si="7"/>
        <v>0</v>
      </c>
      <c r="X24" s="45">
        <f>SUMIF('Capex calcs historical included'!$D:$D,'Spend by Business Case'!$B24,'Capex calcs historical included'!AW:AW)</f>
        <v>0</v>
      </c>
      <c r="Y24" s="45">
        <f>SUMIF('Capex calcs historical included'!$D:$D,'Spend by Business Case'!$B24,'Capex calcs historical included'!AX:AX)</f>
        <v>0</v>
      </c>
      <c r="Z24" s="45">
        <f>SUMIF('Capex calcs historical included'!$D:$D,'Spend by Business Case'!$B24,'Capex calcs historical included'!AY:AY)</f>
        <v>0</v>
      </c>
      <c r="AA24" s="45">
        <f>SUMIF('Capex calcs historical included'!$D:$D,'Spend by Business Case'!$B24,'Capex calcs historical included'!AZ:AZ)</f>
        <v>1815.0379099999998</v>
      </c>
      <c r="AB24" s="45">
        <f>SUMIF('Capex calcs historical included'!$D:$D,'Spend by Business Case'!$B24,'Capex calcs historical included'!BA:BA)</f>
        <v>0</v>
      </c>
      <c r="AC24" s="46">
        <f t="shared" si="4"/>
        <v>1815.0379099999998</v>
      </c>
      <c r="AE24" s="45">
        <f>SUMIF('Capex calcs historical included'!$D:$D,'Spend by Business Case'!$B24,'Capex calcs historical included'!BC:BC)</f>
        <v>0</v>
      </c>
      <c r="AF24" s="45">
        <f>SUMIF('Capex calcs historical included'!$D:$D,'Spend by Business Case'!$B24,'Capex calcs historical included'!BD:BD)</f>
        <v>0</v>
      </c>
      <c r="AG24" s="45">
        <f>SUMIF('Capex calcs historical included'!$D:$D,'Spend by Business Case'!$B24,'Capex calcs historical included'!BE:BE)</f>
        <v>0</v>
      </c>
      <c r="AH24" s="45">
        <f>SUMIF('Capex calcs historical included'!$D:$D,'Spend by Business Case'!$B24,'Capex calcs historical included'!BF:BF)</f>
        <v>0</v>
      </c>
      <c r="AI24" s="45">
        <f>SUMIF('Capex calcs historical included'!$D:$D,'Spend by Business Case'!$B24,'Capex calcs historical included'!BG:BG)</f>
        <v>0</v>
      </c>
      <c r="AJ24" s="46">
        <f t="shared" si="5"/>
        <v>0</v>
      </c>
      <c r="AL24" s="45">
        <f>SUMIF('Capex calcs historical included'!$D:$D,'Spend by Business Case'!$B24,'Capex calcs historical included'!BI:BI)</f>
        <v>0</v>
      </c>
      <c r="AM24" s="45">
        <f>SUMIF('Capex calcs historical included'!$D:$D,'Spend by Business Case'!$B24,'Capex calcs historical included'!BJ:BJ)</f>
        <v>0</v>
      </c>
      <c r="AN24" s="45">
        <f>SUMIF('Capex calcs historical included'!$D:$D,'Spend by Business Case'!$B24,'Capex calcs historical included'!BK:BK)</f>
        <v>109.15460022667837</v>
      </c>
      <c r="AO24" s="45">
        <f>SUMIF('Capex calcs historical included'!$D:$D,'Spend by Business Case'!$B24,'Capex calcs historical included'!BL:BL)</f>
        <v>-5.9735398242857141</v>
      </c>
      <c r="AP24" s="45">
        <f>SUMIF('Capex calcs historical included'!$D:$D,'Spend by Business Case'!$B24,'Capex calcs historical included'!BM:BM)</f>
        <v>0</v>
      </c>
      <c r="AQ24" s="46">
        <f t="shared" si="6"/>
        <v>103.18106040239266</v>
      </c>
    </row>
    <row r="25" spans="1:43" x14ac:dyDescent="0.2">
      <c r="A25" s="64" t="s">
        <v>1073</v>
      </c>
      <c r="B25" s="48" t="s">
        <v>864</v>
      </c>
      <c r="C25" s="45">
        <f>SUMIF('Capex calcs historical included'!$D:$D,'Spend by Business Case'!$B25,'Capex calcs historical included'!S:S)</f>
        <v>0</v>
      </c>
      <c r="D25" s="45">
        <f>SUMIF('Capex calcs historical included'!$D:$D,'Spend by Business Case'!$B25,'Capex calcs historical included'!T:T)</f>
        <v>0</v>
      </c>
      <c r="E25" s="45">
        <f>SUMIF('Capex calcs historical included'!$D:$D,'Spend by Business Case'!$B25,'Capex calcs historical included'!U:U)</f>
        <v>0</v>
      </c>
      <c r="F25" s="45">
        <f>SUMIF('Capex calcs historical included'!$D:$D,'Spend by Business Case'!$B25,'Capex calcs historical included'!V:V)</f>
        <v>0</v>
      </c>
      <c r="G25" s="45">
        <f>SUMIF('Capex calcs historical included'!$D:$D,'Spend by Business Case'!$B25,'Capex calcs historical included'!W:W)</f>
        <v>0</v>
      </c>
      <c r="H25" s="49">
        <f t="shared" si="1"/>
        <v>0</v>
      </c>
      <c r="I25" s="47"/>
      <c r="J25" s="45">
        <f>SUMIF('Capex calcs historical included'!$D:$D,'Spend by Business Case'!$B25,'Capex calcs historical included'!AE:AE)</f>
        <v>0</v>
      </c>
      <c r="K25" s="45">
        <f>SUMIF('Capex calcs historical included'!$D:$D,'Spend by Business Case'!$B25,'Capex calcs historical included'!AF:AF)</f>
        <v>0</v>
      </c>
      <c r="L25" s="45">
        <f>SUMIF('Capex calcs historical included'!$D:$D,'Spend by Business Case'!$B25,'Capex calcs historical included'!AG:AG)</f>
        <v>0</v>
      </c>
      <c r="M25" s="45">
        <f>SUMIF('Capex calcs historical included'!$D:$D,'Spend by Business Case'!$B25,'Capex calcs historical included'!AH:AH)</f>
        <v>0</v>
      </c>
      <c r="N25" s="45">
        <f>SUMIF('Capex calcs historical included'!$D:$D,'Spend by Business Case'!$B25,'Capex calcs historical included'!AI:AI)</f>
        <v>0</v>
      </c>
      <c r="O25" s="49">
        <f t="shared" si="2"/>
        <v>0</v>
      </c>
      <c r="P25" s="31"/>
      <c r="Q25" s="48">
        <f t="shared" si="7"/>
        <v>0</v>
      </c>
      <c r="R25" s="48">
        <f t="shared" si="7"/>
        <v>0</v>
      </c>
      <c r="S25" s="48">
        <f t="shared" si="7"/>
        <v>0</v>
      </c>
      <c r="T25" s="48">
        <f t="shared" si="7"/>
        <v>0</v>
      </c>
      <c r="U25" s="48">
        <f t="shared" si="7"/>
        <v>0</v>
      </c>
      <c r="V25" s="49">
        <f t="shared" si="7"/>
        <v>0</v>
      </c>
      <c r="X25" s="45">
        <f>SUMIF('Capex calcs historical included'!$D:$D,'Spend by Business Case'!$B25,'Capex calcs historical included'!AW:AW)</f>
        <v>1020.8645123632976</v>
      </c>
      <c r="Y25" s="45">
        <f>SUMIF('Capex calcs historical included'!$D:$D,'Spend by Business Case'!$B25,'Capex calcs historical included'!AX:AX)</f>
        <v>-104.29973211674313</v>
      </c>
      <c r="Z25" s="45">
        <f>SUMIF('Capex calcs historical included'!$D:$D,'Spend by Business Case'!$B25,'Capex calcs historical included'!AY:AY)</f>
        <v>0</v>
      </c>
      <c r="AA25" s="45">
        <f>SUMIF('Capex calcs historical included'!$D:$D,'Spend by Business Case'!$B25,'Capex calcs historical included'!AZ:AZ)</f>
        <v>0</v>
      </c>
      <c r="AB25" s="45">
        <f>SUMIF('Capex calcs historical included'!$D:$D,'Spend by Business Case'!$B25,'Capex calcs historical included'!BA:BA)</f>
        <v>0</v>
      </c>
      <c r="AC25" s="46">
        <f t="shared" si="4"/>
        <v>916.56478024655451</v>
      </c>
      <c r="AE25" s="45">
        <f>SUMIF('Capex calcs historical included'!$D:$D,'Spend by Business Case'!$B25,'Capex calcs historical included'!BC:BC)</f>
        <v>0</v>
      </c>
      <c r="AF25" s="45">
        <f>SUMIF('Capex calcs historical included'!$D:$D,'Spend by Business Case'!$B25,'Capex calcs historical included'!BD:BD)</f>
        <v>0</v>
      </c>
      <c r="AG25" s="45">
        <f>SUMIF('Capex calcs historical included'!$D:$D,'Spend by Business Case'!$B25,'Capex calcs historical included'!BE:BE)</f>
        <v>0</v>
      </c>
      <c r="AH25" s="45">
        <f>SUMIF('Capex calcs historical included'!$D:$D,'Spend by Business Case'!$B25,'Capex calcs historical included'!BF:BF)</f>
        <v>0</v>
      </c>
      <c r="AI25" s="45">
        <f>SUMIF('Capex calcs historical included'!$D:$D,'Spend by Business Case'!$B25,'Capex calcs historical included'!BG:BG)</f>
        <v>0</v>
      </c>
      <c r="AJ25" s="46">
        <f t="shared" si="5"/>
        <v>0</v>
      </c>
      <c r="AL25" s="45">
        <f>SUMIF('Capex calcs historical included'!$D:$D,'Spend by Business Case'!$B25,'Capex calcs historical included'!BI:BI)</f>
        <v>0</v>
      </c>
      <c r="AM25" s="45">
        <f>SUMIF('Capex calcs historical included'!$D:$D,'Spend by Business Case'!$B25,'Capex calcs historical included'!BJ:BJ)</f>
        <v>0</v>
      </c>
      <c r="AN25" s="45">
        <f>SUMIF('Capex calcs historical included'!$D:$D,'Spend by Business Case'!$B25,'Capex calcs historical included'!BK:BK)</f>
        <v>0</v>
      </c>
      <c r="AO25" s="45">
        <f>SUMIF('Capex calcs historical included'!$D:$D,'Spend by Business Case'!$B25,'Capex calcs historical included'!BL:BL)</f>
        <v>0</v>
      </c>
      <c r="AP25" s="45">
        <f>SUMIF('Capex calcs historical included'!$D:$D,'Spend by Business Case'!$B25,'Capex calcs historical included'!BM:BM)</f>
        <v>0</v>
      </c>
      <c r="AQ25" s="46">
        <f t="shared" si="6"/>
        <v>0</v>
      </c>
    </row>
    <row r="26" spans="1:43" x14ac:dyDescent="0.2">
      <c r="A26" s="64" t="s">
        <v>1075</v>
      </c>
      <c r="B26" s="48" t="s">
        <v>412</v>
      </c>
      <c r="C26" s="45">
        <f>SUMIF('Capex calcs historical included'!$D:$D,'Spend by Business Case'!$B26,'Capex calcs historical included'!S:S)</f>
        <v>0</v>
      </c>
      <c r="D26" s="45">
        <f>SUMIF('Capex calcs historical included'!$D:$D,'Spend by Business Case'!$B26,'Capex calcs historical included'!T:T)</f>
        <v>0</v>
      </c>
      <c r="E26" s="45">
        <f>SUMIF('Capex calcs historical included'!$D:$D,'Spend by Business Case'!$B26,'Capex calcs historical included'!U:U)</f>
        <v>0</v>
      </c>
      <c r="F26" s="45">
        <f>SUMIF('Capex calcs historical included'!$D:$D,'Spend by Business Case'!$B26,'Capex calcs historical included'!V:V)</f>
        <v>0</v>
      </c>
      <c r="G26" s="45">
        <f>SUMIF('Capex calcs historical included'!$D:$D,'Spend by Business Case'!$B26,'Capex calcs historical included'!W:W)</f>
        <v>0</v>
      </c>
      <c r="H26" s="49">
        <f t="shared" si="1"/>
        <v>0</v>
      </c>
      <c r="I26" s="47"/>
      <c r="J26" s="45">
        <f>SUMIF('Capex calcs historical included'!$D:$D,'Spend by Business Case'!$B26,'Capex calcs historical included'!AE:AE)</f>
        <v>0</v>
      </c>
      <c r="K26" s="45">
        <f>SUMIF('Capex calcs historical included'!$D:$D,'Spend by Business Case'!$B26,'Capex calcs historical included'!AF:AF)</f>
        <v>0</v>
      </c>
      <c r="L26" s="45">
        <f>SUMIF('Capex calcs historical included'!$D:$D,'Spend by Business Case'!$B26,'Capex calcs historical included'!AG:AG)</f>
        <v>0</v>
      </c>
      <c r="M26" s="45">
        <f>SUMIF('Capex calcs historical included'!$D:$D,'Spend by Business Case'!$B26,'Capex calcs historical included'!AH:AH)</f>
        <v>0</v>
      </c>
      <c r="N26" s="45">
        <f>SUMIF('Capex calcs historical included'!$D:$D,'Spend by Business Case'!$B26,'Capex calcs historical included'!AI:AI)</f>
        <v>0</v>
      </c>
      <c r="O26" s="49">
        <f t="shared" si="2"/>
        <v>0</v>
      </c>
      <c r="P26" s="31"/>
      <c r="Q26" s="48">
        <f t="shared" si="7"/>
        <v>0</v>
      </c>
      <c r="R26" s="48">
        <f t="shared" si="7"/>
        <v>0</v>
      </c>
      <c r="S26" s="48">
        <f t="shared" si="7"/>
        <v>0</v>
      </c>
      <c r="T26" s="48">
        <f t="shared" si="7"/>
        <v>0</v>
      </c>
      <c r="U26" s="48">
        <f t="shared" si="7"/>
        <v>0</v>
      </c>
      <c r="V26" s="49">
        <f t="shared" si="7"/>
        <v>0</v>
      </c>
      <c r="X26" s="45">
        <f>SUMIF('Capex calcs historical included'!$D:$D,'Spend by Business Case'!$B26,'Capex calcs historical included'!AW:AW)</f>
        <v>0</v>
      </c>
      <c r="Y26" s="45">
        <f>SUMIF('Capex calcs historical included'!$D:$D,'Spend by Business Case'!$B26,'Capex calcs historical included'!AX:AX)</f>
        <v>0</v>
      </c>
      <c r="Z26" s="45">
        <f>SUMIF('Capex calcs historical included'!$D:$D,'Spend by Business Case'!$B26,'Capex calcs historical included'!AY:AY)</f>
        <v>0</v>
      </c>
      <c r="AA26" s="45">
        <f>SUMIF('Capex calcs historical included'!$D:$D,'Spend by Business Case'!$B26,'Capex calcs historical included'!AZ:AZ)</f>
        <v>0</v>
      </c>
      <c r="AB26" s="45">
        <f>SUMIF('Capex calcs historical included'!$D:$D,'Spend by Business Case'!$B26,'Capex calcs historical included'!BA:BA)</f>
        <v>0</v>
      </c>
      <c r="AC26" s="46">
        <f t="shared" si="4"/>
        <v>0</v>
      </c>
      <c r="AE26" s="45">
        <f>SUMIF('Capex calcs historical included'!$D:$D,'Spend by Business Case'!$B26,'Capex calcs historical included'!BC:BC)</f>
        <v>0</v>
      </c>
      <c r="AF26" s="45">
        <f>SUMIF('Capex calcs historical included'!$D:$D,'Spend by Business Case'!$B26,'Capex calcs historical included'!BD:BD)</f>
        <v>0</v>
      </c>
      <c r="AG26" s="45">
        <f>SUMIF('Capex calcs historical included'!$D:$D,'Spend by Business Case'!$B26,'Capex calcs historical included'!BE:BE)</f>
        <v>0</v>
      </c>
      <c r="AH26" s="45">
        <f>SUMIF('Capex calcs historical included'!$D:$D,'Spend by Business Case'!$B26,'Capex calcs historical included'!BF:BF)</f>
        <v>0</v>
      </c>
      <c r="AI26" s="45">
        <f>SUMIF('Capex calcs historical included'!$D:$D,'Spend by Business Case'!$B26,'Capex calcs historical included'!BG:BG)</f>
        <v>0</v>
      </c>
      <c r="AJ26" s="46">
        <f t="shared" si="5"/>
        <v>0</v>
      </c>
      <c r="AL26" s="45">
        <f>SUMIF('Capex calcs historical included'!$D:$D,'Spend by Business Case'!$B26,'Capex calcs historical included'!BI:BI)</f>
        <v>727.53410382594552</v>
      </c>
      <c r="AM26" s="45">
        <f>SUMIF('Capex calcs historical included'!$D:$D,'Spend by Business Case'!$B26,'Capex calcs historical included'!BJ:BJ)</f>
        <v>476.66564127457633</v>
      </c>
      <c r="AN26" s="45">
        <f>SUMIF('Capex calcs historical included'!$D:$D,'Spend by Business Case'!$B26,'Capex calcs historical included'!BK:BK)</f>
        <v>22.267485870657321</v>
      </c>
      <c r="AO26" s="45">
        <f>SUMIF('Capex calcs historical included'!$D:$D,'Spend by Business Case'!$B26,'Capex calcs historical included'!BL:BL)</f>
        <v>999.58594996719444</v>
      </c>
      <c r="AP26" s="45">
        <f>SUMIF('Capex calcs historical included'!$D:$D,'Spend by Business Case'!$B26,'Capex calcs historical included'!BM:BM)</f>
        <v>1187.3589422708703</v>
      </c>
      <c r="AQ26" s="46">
        <f t="shared" si="6"/>
        <v>3413.4121232092439</v>
      </c>
    </row>
    <row r="27" spans="1:43" x14ac:dyDescent="0.2">
      <c r="A27" s="64" t="s">
        <v>1076</v>
      </c>
      <c r="B27" s="48" t="s">
        <v>912</v>
      </c>
      <c r="C27" s="45">
        <f>SUMIF('Capex calcs historical included'!$D:$D,'Spend by Business Case'!$B27,'Capex calcs historical included'!S:S)</f>
        <v>0</v>
      </c>
      <c r="D27" s="45">
        <f>SUMIF('Capex calcs historical included'!$D:$D,'Spend by Business Case'!$B27,'Capex calcs historical included'!T:T)</f>
        <v>0</v>
      </c>
      <c r="E27" s="45">
        <f>SUMIF('Capex calcs historical included'!$D:$D,'Spend by Business Case'!$B27,'Capex calcs historical included'!U:U)</f>
        <v>0</v>
      </c>
      <c r="F27" s="45">
        <f>SUMIF('Capex calcs historical included'!$D:$D,'Spend by Business Case'!$B27,'Capex calcs historical included'!V:V)</f>
        <v>0</v>
      </c>
      <c r="G27" s="45">
        <f>SUMIF('Capex calcs historical included'!$D:$D,'Spend by Business Case'!$B27,'Capex calcs historical included'!W:W)</f>
        <v>0</v>
      </c>
      <c r="H27" s="49">
        <f t="shared" si="1"/>
        <v>0</v>
      </c>
      <c r="I27" s="47"/>
      <c r="J27" s="45">
        <f>SUMIF('Capex calcs historical included'!$D:$D,'Spend by Business Case'!$B27,'Capex calcs historical included'!AE:AE)</f>
        <v>0</v>
      </c>
      <c r="K27" s="45">
        <f>SUMIF('Capex calcs historical included'!$D:$D,'Spend by Business Case'!$B27,'Capex calcs historical included'!AF:AF)</f>
        <v>0</v>
      </c>
      <c r="L27" s="45">
        <f>SUMIF('Capex calcs historical included'!$D:$D,'Spend by Business Case'!$B27,'Capex calcs historical included'!AG:AG)</f>
        <v>0</v>
      </c>
      <c r="M27" s="45">
        <f>SUMIF('Capex calcs historical included'!$D:$D,'Spend by Business Case'!$B27,'Capex calcs historical included'!AH:AH)</f>
        <v>0</v>
      </c>
      <c r="N27" s="45">
        <f>SUMIF('Capex calcs historical included'!$D:$D,'Spend by Business Case'!$B27,'Capex calcs historical included'!AI:AI)</f>
        <v>0</v>
      </c>
      <c r="O27" s="49">
        <f t="shared" si="2"/>
        <v>0</v>
      </c>
      <c r="P27" s="31"/>
      <c r="Q27" s="48">
        <f t="shared" si="7"/>
        <v>0</v>
      </c>
      <c r="R27" s="48">
        <f t="shared" si="7"/>
        <v>0</v>
      </c>
      <c r="S27" s="48">
        <f t="shared" si="7"/>
        <v>0</v>
      </c>
      <c r="T27" s="48">
        <f t="shared" si="7"/>
        <v>0</v>
      </c>
      <c r="U27" s="48">
        <f t="shared" si="7"/>
        <v>0</v>
      </c>
      <c r="V27" s="49">
        <f t="shared" si="7"/>
        <v>0</v>
      </c>
      <c r="X27" s="45">
        <f>SUMIF('Capex calcs historical included'!$D:$D,'Spend by Business Case'!$B27,'Capex calcs historical included'!AW:AW)</f>
        <v>496.76374390807905</v>
      </c>
      <c r="Y27" s="45">
        <f>SUMIF('Capex calcs historical included'!$D:$D,'Spend by Business Case'!$B27,'Capex calcs historical included'!AX:AX)</f>
        <v>445.9224817296332</v>
      </c>
      <c r="Z27" s="45">
        <f>SUMIF('Capex calcs historical included'!$D:$D,'Spend by Business Case'!$B27,'Capex calcs historical included'!AY:AY)</f>
        <v>67.034879640000014</v>
      </c>
      <c r="AA27" s="45">
        <f>SUMIF('Capex calcs historical included'!$D:$D,'Spend by Business Case'!$B27,'Capex calcs historical included'!AZ:AZ)</f>
        <v>-50.283380000000008</v>
      </c>
      <c r="AB27" s="45">
        <f>SUMIF('Capex calcs historical included'!$D:$D,'Spend by Business Case'!$B27,'Capex calcs historical included'!BA:BA)</f>
        <v>0</v>
      </c>
      <c r="AC27" s="46">
        <f t="shared" si="4"/>
        <v>959.43772527771227</v>
      </c>
      <c r="AE27" s="45">
        <f>SUMIF('Capex calcs historical included'!$D:$D,'Spend by Business Case'!$B27,'Capex calcs historical included'!BC:BC)</f>
        <v>0</v>
      </c>
      <c r="AF27" s="45">
        <f>SUMIF('Capex calcs historical included'!$D:$D,'Spend by Business Case'!$B27,'Capex calcs historical included'!BD:BD)</f>
        <v>0</v>
      </c>
      <c r="AG27" s="45">
        <f>SUMIF('Capex calcs historical included'!$D:$D,'Spend by Business Case'!$B27,'Capex calcs historical included'!BE:BE)</f>
        <v>0</v>
      </c>
      <c r="AH27" s="45">
        <f>SUMIF('Capex calcs historical included'!$D:$D,'Spend by Business Case'!$B27,'Capex calcs historical included'!BF:BF)</f>
        <v>0</v>
      </c>
      <c r="AI27" s="45">
        <f>SUMIF('Capex calcs historical included'!$D:$D,'Spend by Business Case'!$B27,'Capex calcs historical included'!BG:BG)</f>
        <v>0</v>
      </c>
      <c r="AJ27" s="46">
        <f t="shared" si="5"/>
        <v>0</v>
      </c>
      <c r="AL27" s="45">
        <f>SUMIF('Capex calcs historical included'!$D:$D,'Spend by Business Case'!$B27,'Capex calcs historical included'!BI:BI)</f>
        <v>0</v>
      </c>
      <c r="AM27" s="45">
        <f>SUMIF('Capex calcs historical included'!$D:$D,'Spend by Business Case'!$B27,'Capex calcs historical included'!BJ:BJ)</f>
        <v>0</v>
      </c>
      <c r="AN27" s="45">
        <f>SUMIF('Capex calcs historical included'!$D:$D,'Spend by Business Case'!$B27,'Capex calcs historical included'!BK:BK)</f>
        <v>0</v>
      </c>
      <c r="AO27" s="45">
        <f>SUMIF('Capex calcs historical included'!$D:$D,'Spend by Business Case'!$B27,'Capex calcs historical included'!BL:BL)</f>
        <v>959.6545738531496</v>
      </c>
      <c r="AP27" s="45">
        <f>SUMIF('Capex calcs historical included'!$D:$D,'Spend by Business Case'!$B27,'Capex calcs historical included'!BM:BM)</f>
        <v>3471.5407107558553</v>
      </c>
      <c r="AQ27" s="46">
        <f t="shared" si="6"/>
        <v>4431.1952846090053</v>
      </c>
    </row>
    <row r="28" spans="1:43" x14ac:dyDescent="0.2">
      <c r="A28" s="64" t="s">
        <v>1077</v>
      </c>
      <c r="B28" s="48" t="s">
        <v>917</v>
      </c>
      <c r="C28" s="45">
        <f>SUMIF('Capex calcs historical included'!$D:$D,'Spend by Business Case'!$B28,'Capex calcs historical included'!S:S)</f>
        <v>0</v>
      </c>
      <c r="D28" s="45">
        <f>SUMIF('Capex calcs historical included'!$D:$D,'Spend by Business Case'!$B28,'Capex calcs historical included'!T:T)</f>
        <v>0</v>
      </c>
      <c r="E28" s="45">
        <f>SUMIF('Capex calcs historical included'!$D:$D,'Spend by Business Case'!$B28,'Capex calcs historical included'!U:U)</f>
        <v>0</v>
      </c>
      <c r="F28" s="45">
        <f>SUMIF('Capex calcs historical included'!$D:$D,'Spend by Business Case'!$B28,'Capex calcs historical included'!V:V)</f>
        <v>0</v>
      </c>
      <c r="G28" s="45">
        <f>SUMIF('Capex calcs historical included'!$D:$D,'Spend by Business Case'!$B28,'Capex calcs historical included'!W:W)</f>
        <v>0</v>
      </c>
      <c r="H28" s="49">
        <f t="shared" si="1"/>
        <v>0</v>
      </c>
      <c r="I28" s="47"/>
      <c r="J28" s="45">
        <f>SUMIF('Capex calcs historical included'!$D:$D,'Spend by Business Case'!$B28,'Capex calcs historical included'!AE:AE)</f>
        <v>0</v>
      </c>
      <c r="K28" s="45">
        <f>SUMIF('Capex calcs historical included'!$D:$D,'Spend by Business Case'!$B28,'Capex calcs historical included'!AF:AF)</f>
        <v>0</v>
      </c>
      <c r="L28" s="45">
        <f>SUMIF('Capex calcs historical included'!$D:$D,'Spend by Business Case'!$B28,'Capex calcs historical included'!AG:AG)</f>
        <v>0</v>
      </c>
      <c r="M28" s="45">
        <f>SUMIF('Capex calcs historical included'!$D:$D,'Spend by Business Case'!$B28,'Capex calcs historical included'!AH:AH)</f>
        <v>0</v>
      </c>
      <c r="N28" s="45">
        <f>SUMIF('Capex calcs historical included'!$D:$D,'Spend by Business Case'!$B28,'Capex calcs historical included'!AI:AI)</f>
        <v>0</v>
      </c>
      <c r="O28" s="49">
        <f t="shared" si="2"/>
        <v>0</v>
      </c>
      <c r="P28" s="31"/>
      <c r="Q28" s="48">
        <f t="shared" si="7"/>
        <v>0</v>
      </c>
      <c r="R28" s="48">
        <f t="shared" si="7"/>
        <v>0</v>
      </c>
      <c r="S28" s="48">
        <f t="shared" si="7"/>
        <v>0</v>
      </c>
      <c r="T28" s="48">
        <f t="shared" si="7"/>
        <v>0</v>
      </c>
      <c r="U28" s="48">
        <f t="shared" si="7"/>
        <v>0</v>
      </c>
      <c r="V28" s="49">
        <f t="shared" si="7"/>
        <v>0</v>
      </c>
      <c r="X28" s="45">
        <f>SUMIF('Capex calcs historical included'!$D:$D,'Spend by Business Case'!$B28,'Capex calcs historical included'!AW:AW)</f>
        <v>1274.0517422482108</v>
      </c>
      <c r="Y28" s="45">
        <f>SUMIF('Capex calcs historical included'!$D:$D,'Spend by Business Case'!$B28,'Capex calcs historical included'!AX:AX)</f>
        <v>30.625179047339518</v>
      </c>
      <c r="Z28" s="45">
        <f>SUMIF('Capex calcs historical included'!$D:$D,'Spend by Business Case'!$B28,'Capex calcs historical included'!AY:AY)</f>
        <v>-1.0910586600000041</v>
      </c>
      <c r="AA28" s="45">
        <f>SUMIF('Capex calcs historical included'!$D:$D,'Spend by Business Case'!$B28,'Capex calcs historical included'!AZ:AZ)</f>
        <v>0</v>
      </c>
      <c r="AB28" s="45">
        <f>SUMIF('Capex calcs historical included'!$D:$D,'Spend by Business Case'!$B28,'Capex calcs historical included'!BA:BA)</f>
        <v>0</v>
      </c>
      <c r="AC28" s="46">
        <f t="shared" si="4"/>
        <v>1303.5858626355503</v>
      </c>
      <c r="AE28" s="45">
        <f>SUMIF('Capex calcs historical included'!$D:$D,'Spend by Business Case'!$B28,'Capex calcs historical included'!BC:BC)</f>
        <v>0</v>
      </c>
      <c r="AF28" s="45">
        <f>SUMIF('Capex calcs historical included'!$D:$D,'Spend by Business Case'!$B28,'Capex calcs historical included'!BD:BD)</f>
        <v>0</v>
      </c>
      <c r="AG28" s="45">
        <f>SUMIF('Capex calcs historical included'!$D:$D,'Spend by Business Case'!$B28,'Capex calcs historical included'!BE:BE)</f>
        <v>0</v>
      </c>
      <c r="AH28" s="45">
        <f>SUMIF('Capex calcs historical included'!$D:$D,'Spend by Business Case'!$B28,'Capex calcs historical included'!BF:BF)</f>
        <v>0</v>
      </c>
      <c r="AI28" s="45">
        <f>SUMIF('Capex calcs historical included'!$D:$D,'Spend by Business Case'!$B28,'Capex calcs historical included'!BG:BG)</f>
        <v>0</v>
      </c>
      <c r="AJ28" s="46">
        <f t="shared" si="5"/>
        <v>0</v>
      </c>
      <c r="AL28" s="45">
        <f>SUMIF('Capex calcs historical included'!$D:$D,'Spend by Business Case'!$B28,'Capex calcs historical included'!BI:BI)</f>
        <v>1363.0881856653816</v>
      </c>
      <c r="AM28" s="45">
        <f>SUMIF('Capex calcs historical included'!$D:$D,'Spend by Business Case'!$B28,'Capex calcs historical included'!BJ:BJ)</f>
        <v>994.90438439694947</v>
      </c>
      <c r="AN28" s="45">
        <f>SUMIF('Capex calcs historical included'!$D:$D,'Spend by Business Case'!$B28,'Capex calcs historical included'!BK:BK)</f>
        <v>454.09378619137607</v>
      </c>
      <c r="AO28" s="45">
        <f>SUMIF('Capex calcs historical included'!$D:$D,'Spend by Business Case'!$B28,'Capex calcs historical included'!BL:BL)</f>
        <v>2252.1328959014454</v>
      </c>
      <c r="AP28" s="45">
        <f>SUMIF('Capex calcs historical included'!$D:$D,'Spend by Business Case'!$B28,'Capex calcs historical included'!BM:BM)</f>
        <v>3629.134463719146</v>
      </c>
      <c r="AQ28" s="46">
        <f t="shared" si="6"/>
        <v>8693.3537158742984</v>
      </c>
    </row>
    <row r="29" spans="1:43" x14ac:dyDescent="0.2">
      <c r="A29" s="64" t="s">
        <v>1078</v>
      </c>
      <c r="B29" s="48" t="s">
        <v>944</v>
      </c>
      <c r="C29" s="45">
        <f>SUMIF('Capex calcs historical included'!$D:$D,'Spend by Business Case'!$B29,'Capex calcs historical included'!S:S)</f>
        <v>0</v>
      </c>
      <c r="D29" s="45">
        <f>SUMIF('Capex calcs historical included'!$D:$D,'Spend by Business Case'!$B29,'Capex calcs historical included'!T:T)</f>
        <v>0</v>
      </c>
      <c r="E29" s="45">
        <f>SUMIF('Capex calcs historical included'!$D:$D,'Spend by Business Case'!$B29,'Capex calcs historical included'!U:U)</f>
        <v>0</v>
      </c>
      <c r="F29" s="45">
        <f>SUMIF('Capex calcs historical included'!$D:$D,'Spend by Business Case'!$B29,'Capex calcs historical included'!V:V)</f>
        <v>0</v>
      </c>
      <c r="G29" s="45">
        <f>SUMIF('Capex calcs historical included'!$D:$D,'Spend by Business Case'!$B29,'Capex calcs historical included'!W:W)</f>
        <v>0</v>
      </c>
      <c r="H29" s="49">
        <f t="shared" si="1"/>
        <v>0</v>
      </c>
      <c r="I29" s="47"/>
      <c r="J29" s="45">
        <f>SUMIF('Capex calcs historical included'!$D:$D,'Spend by Business Case'!$B29,'Capex calcs historical included'!AE:AE)</f>
        <v>0</v>
      </c>
      <c r="K29" s="45">
        <f>SUMIF('Capex calcs historical included'!$D:$D,'Spend by Business Case'!$B29,'Capex calcs historical included'!AF:AF)</f>
        <v>0</v>
      </c>
      <c r="L29" s="45">
        <f>SUMIF('Capex calcs historical included'!$D:$D,'Spend by Business Case'!$B29,'Capex calcs historical included'!AG:AG)</f>
        <v>0</v>
      </c>
      <c r="M29" s="45">
        <f>SUMIF('Capex calcs historical included'!$D:$D,'Spend by Business Case'!$B29,'Capex calcs historical included'!AH:AH)</f>
        <v>0</v>
      </c>
      <c r="N29" s="45">
        <f>SUMIF('Capex calcs historical included'!$D:$D,'Spend by Business Case'!$B29,'Capex calcs historical included'!AI:AI)</f>
        <v>0</v>
      </c>
      <c r="O29" s="49">
        <f t="shared" si="2"/>
        <v>0</v>
      </c>
      <c r="P29" s="31"/>
      <c r="Q29" s="48">
        <f t="shared" si="7"/>
        <v>0</v>
      </c>
      <c r="R29" s="48">
        <f t="shared" si="7"/>
        <v>0</v>
      </c>
      <c r="S29" s="48">
        <f t="shared" si="7"/>
        <v>0</v>
      </c>
      <c r="T29" s="48">
        <f t="shared" si="7"/>
        <v>0</v>
      </c>
      <c r="U29" s="48">
        <f t="shared" si="7"/>
        <v>0</v>
      </c>
      <c r="V29" s="49">
        <f t="shared" si="7"/>
        <v>0</v>
      </c>
      <c r="X29" s="45">
        <f>SUMIF('Capex calcs historical included'!$D:$D,'Spend by Business Case'!$B29,'Capex calcs historical included'!AW:AW)</f>
        <v>248.35507815012372</v>
      </c>
      <c r="Y29" s="45">
        <f>SUMIF('Capex calcs historical included'!$D:$D,'Spend by Business Case'!$B29,'Capex calcs historical included'!AX:AX)</f>
        <v>242.66141825532105</v>
      </c>
      <c r="Z29" s="45">
        <f>SUMIF('Capex calcs historical included'!$D:$D,'Spend by Business Case'!$B29,'Capex calcs historical included'!AY:AY)</f>
        <v>151.6616886599999</v>
      </c>
      <c r="AA29" s="45">
        <f>SUMIF('Capex calcs historical included'!$D:$D,'Spend by Business Case'!$B29,'Capex calcs historical included'!AZ:AZ)</f>
        <v>3.5815999999999999</v>
      </c>
      <c r="AB29" s="45">
        <f>SUMIF('Capex calcs historical included'!$D:$D,'Spend by Business Case'!$B29,'Capex calcs historical included'!BA:BA)</f>
        <v>0</v>
      </c>
      <c r="AC29" s="46">
        <f t="shared" si="4"/>
        <v>646.25978506544459</v>
      </c>
      <c r="AE29" s="45">
        <f>SUMIF('Capex calcs historical included'!$D:$D,'Spend by Business Case'!$B29,'Capex calcs historical included'!BC:BC)</f>
        <v>0</v>
      </c>
      <c r="AF29" s="45">
        <f>SUMIF('Capex calcs historical included'!$D:$D,'Spend by Business Case'!$B29,'Capex calcs historical included'!BD:BD)</f>
        <v>0</v>
      </c>
      <c r="AG29" s="45">
        <f>SUMIF('Capex calcs historical included'!$D:$D,'Spend by Business Case'!$B29,'Capex calcs historical included'!BE:BE)</f>
        <v>0</v>
      </c>
      <c r="AH29" s="45">
        <f>SUMIF('Capex calcs historical included'!$D:$D,'Spend by Business Case'!$B29,'Capex calcs historical included'!BF:BF)</f>
        <v>0</v>
      </c>
      <c r="AI29" s="45">
        <f>SUMIF('Capex calcs historical included'!$D:$D,'Spend by Business Case'!$B29,'Capex calcs historical included'!BG:BG)</f>
        <v>0</v>
      </c>
      <c r="AJ29" s="46">
        <f t="shared" si="5"/>
        <v>0</v>
      </c>
      <c r="AL29" s="45">
        <f>SUMIF('Capex calcs historical included'!$D:$D,'Spend by Business Case'!$B29,'Capex calcs historical included'!BI:BI)</f>
        <v>0</v>
      </c>
      <c r="AM29" s="45">
        <f>SUMIF('Capex calcs historical included'!$D:$D,'Spend by Business Case'!$B29,'Capex calcs historical included'!BJ:BJ)</f>
        <v>0</v>
      </c>
      <c r="AN29" s="45">
        <f>SUMIF('Capex calcs historical included'!$D:$D,'Spend by Business Case'!$B29,'Capex calcs historical included'!BK:BK)</f>
        <v>0</v>
      </c>
      <c r="AO29" s="45">
        <f>SUMIF('Capex calcs historical included'!$D:$D,'Spend by Business Case'!$B29,'Capex calcs historical included'!BL:BL)</f>
        <v>0</v>
      </c>
      <c r="AP29" s="45">
        <f>SUMIF('Capex calcs historical included'!$D:$D,'Spend by Business Case'!$B29,'Capex calcs historical included'!BM:BM)</f>
        <v>0</v>
      </c>
      <c r="AQ29" s="46">
        <f t="shared" si="6"/>
        <v>0</v>
      </c>
    </row>
    <row r="30" spans="1:43" x14ac:dyDescent="0.2">
      <c r="A30" s="64" t="s">
        <v>1079</v>
      </c>
      <c r="B30" s="48" t="s">
        <v>947</v>
      </c>
      <c r="C30" s="45">
        <f>SUMIF('Capex calcs historical included'!$D:$D,'Spend by Business Case'!$B30,'Capex calcs historical included'!S:S)</f>
        <v>0</v>
      </c>
      <c r="D30" s="45">
        <f>SUMIF('Capex calcs historical included'!$D:$D,'Spend by Business Case'!$B30,'Capex calcs historical included'!T:T)</f>
        <v>0</v>
      </c>
      <c r="E30" s="45">
        <f>SUMIF('Capex calcs historical included'!$D:$D,'Spend by Business Case'!$B30,'Capex calcs historical included'!U:U)</f>
        <v>0</v>
      </c>
      <c r="F30" s="45">
        <f>SUMIF('Capex calcs historical included'!$D:$D,'Spend by Business Case'!$B30,'Capex calcs historical included'!V:V)</f>
        <v>0</v>
      </c>
      <c r="G30" s="45">
        <f>SUMIF('Capex calcs historical included'!$D:$D,'Spend by Business Case'!$B30,'Capex calcs historical included'!W:W)</f>
        <v>0</v>
      </c>
      <c r="H30" s="49">
        <f t="shared" si="1"/>
        <v>0</v>
      </c>
      <c r="I30" s="47"/>
      <c r="J30" s="45">
        <f>SUMIF('Capex calcs historical included'!$D:$D,'Spend by Business Case'!$B30,'Capex calcs historical included'!AE:AE)</f>
        <v>0</v>
      </c>
      <c r="K30" s="45">
        <f>SUMIF('Capex calcs historical included'!$D:$D,'Spend by Business Case'!$B30,'Capex calcs historical included'!AF:AF)</f>
        <v>0</v>
      </c>
      <c r="L30" s="45">
        <f>SUMIF('Capex calcs historical included'!$D:$D,'Spend by Business Case'!$B30,'Capex calcs historical included'!AG:AG)</f>
        <v>0</v>
      </c>
      <c r="M30" s="45">
        <f>SUMIF('Capex calcs historical included'!$D:$D,'Spend by Business Case'!$B30,'Capex calcs historical included'!AH:AH)</f>
        <v>0</v>
      </c>
      <c r="N30" s="45">
        <f>SUMIF('Capex calcs historical included'!$D:$D,'Spend by Business Case'!$B30,'Capex calcs historical included'!AI:AI)</f>
        <v>0</v>
      </c>
      <c r="O30" s="49">
        <f t="shared" si="2"/>
        <v>0</v>
      </c>
      <c r="P30" s="31"/>
      <c r="Q30" s="48">
        <f t="shared" si="7"/>
        <v>0</v>
      </c>
      <c r="R30" s="48">
        <f t="shared" si="7"/>
        <v>0</v>
      </c>
      <c r="S30" s="48">
        <f t="shared" si="7"/>
        <v>0</v>
      </c>
      <c r="T30" s="48">
        <f t="shared" si="7"/>
        <v>0</v>
      </c>
      <c r="U30" s="48">
        <f t="shared" si="7"/>
        <v>0</v>
      </c>
      <c r="V30" s="49">
        <f t="shared" si="7"/>
        <v>0</v>
      </c>
      <c r="X30" s="45">
        <f>SUMIF('Capex calcs historical included'!$D:$D,'Spend by Business Case'!$B30,'Capex calcs historical included'!AW:AW)</f>
        <v>0</v>
      </c>
      <c r="Y30" s="45">
        <f>SUMIF('Capex calcs historical included'!$D:$D,'Spend by Business Case'!$B30,'Capex calcs historical included'!AX:AX)</f>
        <v>511.69563586155965</v>
      </c>
      <c r="Z30" s="45">
        <f>SUMIF('Capex calcs historical included'!$D:$D,'Spend by Business Case'!$B30,'Capex calcs historical included'!AY:AY)</f>
        <v>721.30852349999952</v>
      </c>
      <c r="AA30" s="45">
        <f>SUMIF('Capex calcs historical included'!$D:$D,'Spend by Business Case'!$B30,'Capex calcs historical included'!AZ:AZ)</f>
        <v>16.396819999999998</v>
      </c>
      <c r="AB30" s="45">
        <f>SUMIF('Capex calcs historical included'!$D:$D,'Spend by Business Case'!$B30,'Capex calcs historical included'!BA:BA)</f>
        <v>0</v>
      </c>
      <c r="AC30" s="46">
        <f t="shared" si="4"/>
        <v>1249.4009793615592</v>
      </c>
      <c r="AE30" s="45">
        <f>SUMIF('Capex calcs historical included'!$D:$D,'Spend by Business Case'!$B30,'Capex calcs historical included'!BC:BC)</f>
        <v>0</v>
      </c>
      <c r="AF30" s="45">
        <f>SUMIF('Capex calcs historical included'!$D:$D,'Spend by Business Case'!$B30,'Capex calcs historical included'!BD:BD)</f>
        <v>0</v>
      </c>
      <c r="AG30" s="45">
        <f>SUMIF('Capex calcs historical included'!$D:$D,'Spend by Business Case'!$B30,'Capex calcs historical included'!BE:BE)</f>
        <v>0</v>
      </c>
      <c r="AH30" s="45">
        <f>SUMIF('Capex calcs historical included'!$D:$D,'Spend by Business Case'!$B30,'Capex calcs historical included'!BF:BF)</f>
        <v>0</v>
      </c>
      <c r="AI30" s="45">
        <f>SUMIF('Capex calcs historical included'!$D:$D,'Spend by Business Case'!$B30,'Capex calcs historical included'!BG:BG)</f>
        <v>0</v>
      </c>
      <c r="AJ30" s="46">
        <f t="shared" si="5"/>
        <v>0</v>
      </c>
      <c r="AL30" s="45">
        <f>SUMIF('Capex calcs historical included'!$D:$D,'Spend by Business Case'!$B30,'Capex calcs historical included'!BI:BI)</f>
        <v>0</v>
      </c>
      <c r="AM30" s="45">
        <f>SUMIF('Capex calcs historical included'!$D:$D,'Spend by Business Case'!$B30,'Capex calcs historical included'!BJ:BJ)</f>
        <v>0</v>
      </c>
      <c r="AN30" s="45">
        <f>SUMIF('Capex calcs historical included'!$D:$D,'Spend by Business Case'!$B30,'Capex calcs historical included'!BK:BK)</f>
        <v>0</v>
      </c>
      <c r="AO30" s="45">
        <f>SUMIF('Capex calcs historical included'!$D:$D,'Spend by Business Case'!$B30,'Capex calcs historical included'!BL:BL)</f>
        <v>0</v>
      </c>
      <c r="AP30" s="45">
        <f>SUMIF('Capex calcs historical included'!$D:$D,'Spend by Business Case'!$B30,'Capex calcs historical included'!BM:BM)</f>
        <v>0</v>
      </c>
      <c r="AQ30" s="46">
        <f t="shared" si="6"/>
        <v>0</v>
      </c>
    </row>
    <row r="31" spans="1:43" s="50" customFormat="1" x14ac:dyDescent="0.2">
      <c r="A31" s="62"/>
      <c r="B31" s="49" t="s">
        <v>1055</v>
      </c>
      <c r="C31" s="49">
        <f t="shared" ref="C31:H31" si="8">SUM(C5:C30)</f>
        <v>52932.985793035019</v>
      </c>
      <c r="D31" s="49">
        <f t="shared" si="8"/>
        <v>66260.901560547398</v>
      </c>
      <c r="E31" s="49">
        <f t="shared" si="8"/>
        <v>57827.474468894128</v>
      </c>
      <c r="F31" s="49">
        <f t="shared" si="8"/>
        <v>48509.459671602526</v>
      </c>
      <c r="G31" s="49">
        <f t="shared" si="8"/>
        <v>33915.674877035024</v>
      </c>
      <c r="H31" s="49">
        <f t="shared" si="8"/>
        <v>259446.4963711141</v>
      </c>
      <c r="I31" s="47"/>
      <c r="J31" s="49">
        <f t="shared" ref="J31:O31" si="9">SUM(J5:J30)</f>
        <v>53202.829287065899</v>
      </c>
      <c r="K31" s="49">
        <f t="shared" si="9"/>
        <v>66768.227219779277</v>
      </c>
      <c r="L31" s="49">
        <f t="shared" si="9"/>
        <v>58418.566837996717</v>
      </c>
      <c r="M31" s="49">
        <f t="shared" si="9"/>
        <v>49130.058161154171</v>
      </c>
      <c r="N31" s="49">
        <f t="shared" si="9"/>
        <v>34437.012847846709</v>
      </c>
      <c r="O31" s="49">
        <f t="shared" si="9"/>
        <v>261956.69435384273</v>
      </c>
      <c r="P31" s="49"/>
      <c r="Q31" s="49">
        <f>J31-C31</f>
        <v>269.84349403087981</v>
      </c>
      <c r="R31" s="49">
        <f t="shared" si="7"/>
        <v>507.3256592318794</v>
      </c>
      <c r="S31" s="49">
        <f t="shared" si="7"/>
        <v>591.09236910258915</v>
      </c>
      <c r="T31" s="49">
        <f t="shared" si="7"/>
        <v>620.59848955164489</v>
      </c>
      <c r="U31" s="49">
        <f t="shared" si="7"/>
        <v>521.3379708116845</v>
      </c>
      <c r="V31" s="49">
        <f t="shared" si="7"/>
        <v>2510.1979827286268</v>
      </c>
      <c r="X31" s="49">
        <f t="shared" ref="X31:AC31" si="10">SUM(X5:X30)</f>
        <v>42633.318538874089</v>
      </c>
      <c r="Y31" s="49">
        <f t="shared" si="10"/>
        <v>43133.664578160206</v>
      </c>
      <c r="Z31" s="49">
        <f t="shared" si="10"/>
        <v>51984.575598540017</v>
      </c>
      <c r="AA31" s="49">
        <f t="shared" si="10"/>
        <v>37727.623430000007</v>
      </c>
      <c r="AB31" s="49">
        <f t="shared" si="10"/>
        <v>36277.915999999997</v>
      </c>
      <c r="AC31" s="49">
        <f t="shared" si="10"/>
        <v>211757.09814557433</v>
      </c>
      <c r="AE31" s="49">
        <f t="shared" ref="AE31:AJ31" si="11">SUM(AE5:AE30)</f>
        <v>57190.753906842772</v>
      </c>
      <c r="AF31" s="49">
        <f t="shared" si="11"/>
        <v>40349.179964334377</v>
      </c>
      <c r="AG31" s="49">
        <f t="shared" si="11"/>
        <v>24616.565359909018</v>
      </c>
      <c r="AH31" s="49">
        <f t="shared" si="11"/>
        <v>36718.835338253797</v>
      </c>
      <c r="AI31" s="49">
        <f t="shared" si="11"/>
        <v>23253.884018121375</v>
      </c>
      <c r="AJ31" s="49">
        <f t="shared" si="11"/>
        <v>182129.21858746134</v>
      </c>
      <c r="AL31" s="49">
        <f t="shared" ref="AL31:AQ31" si="12">SUM(AL5:AL30)</f>
        <v>20029.029864789933</v>
      </c>
      <c r="AM31" s="49">
        <f t="shared" si="12"/>
        <v>27007.722942592853</v>
      </c>
      <c r="AN31" s="49">
        <f t="shared" si="12"/>
        <v>20115.036094421124</v>
      </c>
      <c r="AO31" s="49">
        <f t="shared" si="12"/>
        <v>29121.883268452384</v>
      </c>
      <c r="AP31" s="49">
        <f t="shared" si="12"/>
        <v>30518.721431306574</v>
      </c>
      <c r="AQ31" s="49">
        <f t="shared" si="12"/>
        <v>126792.39360156286</v>
      </c>
    </row>
    <row r="32" spans="1:43" x14ac:dyDescent="0.2">
      <c r="I32" s="47"/>
    </row>
    <row r="33" spans="1:44" x14ac:dyDescent="0.2">
      <c r="B33" s="83" t="s">
        <v>1056</v>
      </c>
      <c r="C33" s="51"/>
      <c r="D33" s="51"/>
      <c r="E33" s="51"/>
      <c r="F33" s="51"/>
      <c r="G33" s="51"/>
      <c r="H33" s="51"/>
      <c r="J33" s="51">
        <f>J31-SUMIFS('Capex calcs historical included'!AE:AE,'Capex calcs historical included'!$B:$B,"Capex")</f>
        <v>0</v>
      </c>
      <c r="K33" s="51">
        <f>K31-SUMIFS('Capex calcs historical included'!AF:AF,'Capex calcs historical included'!$B:$B,"Capex")</f>
        <v>0</v>
      </c>
      <c r="L33" s="51">
        <f>L31-SUMIFS('Capex calcs historical included'!AG:AG,'Capex calcs historical included'!$B:$B,"Capex")</f>
        <v>0</v>
      </c>
      <c r="M33" s="51">
        <f>M31-SUMIFS('Capex calcs historical included'!AH:AH,'Capex calcs historical included'!$B:$B,"Capex")</f>
        <v>0</v>
      </c>
      <c r="N33" s="51">
        <f>N31-SUMIFS('Capex calcs historical included'!AI:AI,'Capex calcs historical included'!$B:$B,"Capex")</f>
        <v>0</v>
      </c>
      <c r="O33" s="51">
        <f>O31-SUMIFS('Capex calcs historical included'!AJ:AJ,'Capex calcs historical included'!$B:$B,"Capex")</f>
        <v>0</v>
      </c>
      <c r="AB33" s="52"/>
      <c r="AC33" s="52"/>
      <c r="AI33" s="52"/>
      <c r="AJ33" s="52"/>
      <c r="AP33" s="52"/>
      <c r="AQ33" s="52"/>
    </row>
    <row r="34" spans="1:44" x14ac:dyDescent="0.2">
      <c r="I34" s="47"/>
      <c r="AC34" s="22">
        <f>AC31/AJ31-1</f>
        <v>0.16267504900036256</v>
      </c>
    </row>
    <row r="35" spans="1:44" x14ac:dyDescent="0.2">
      <c r="I35" s="47"/>
    </row>
    <row r="36" spans="1:44" ht="14.25" x14ac:dyDescent="0.2">
      <c r="A36" s="35" t="s">
        <v>1094</v>
      </c>
      <c r="B36" s="35"/>
      <c r="C36" s="25"/>
      <c r="D36" s="25"/>
      <c r="E36" s="25"/>
      <c r="F36" s="25"/>
      <c r="G36" s="25"/>
      <c r="H36" s="53"/>
      <c r="I36" s="25"/>
      <c r="J36" s="25"/>
      <c r="K36" s="25"/>
      <c r="L36" s="25"/>
      <c r="M36" s="25"/>
      <c r="N36" s="25"/>
      <c r="O36" s="53"/>
      <c r="P36" s="25"/>
      <c r="Q36" s="25"/>
      <c r="R36" s="25"/>
      <c r="S36" s="25"/>
      <c r="T36" s="25"/>
      <c r="U36" s="25"/>
      <c r="V36" s="53"/>
      <c r="X36" s="35"/>
      <c r="Y36" s="35"/>
      <c r="Z36" s="35"/>
      <c r="AA36" s="35"/>
      <c r="AB36" s="35"/>
      <c r="AC36" s="35"/>
      <c r="AE36" s="35"/>
      <c r="AF36" s="35"/>
      <c r="AG36" s="35"/>
      <c r="AH36" s="35"/>
      <c r="AI36" s="35"/>
      <c r="AJ36" s="35"/>
      <c r="AL36" s="35"/>
      <c r="AM36" s="35"/>
      <c r="AN36" s="35"/>
      <c r="AO36" s="35"/>
      <c r="AP36" s="35"/>
      <c r="AQ36" s="35"/>
    </row>
    <row r="37" spans="1:44" ht="1.5" customHeight="1" x14ac:dyDescent="0.2">
      <c r="I37" s="47"/>
    </row>
    <row r="38" spans="1:44" x14ac:dyDescent="0.2">
      <c r="A38" s="39"/>
      <c r="B38" s="39"/>
      <c r="C38" s="111" t="s">
        <v>1082</v>
      </c>
      <c r="D38" s="111"/>
      <c r="E38" s="111"/>
      <c r="F38" s="111"/>
      <c r="G38" s="111"/>
      <c r="H38" s="111"/>
      <c r="I38" s="40"/>
      <c r="J38" s="111" t="s">
        <v>1083</v>
      </c>
      <c r="K38" s="111"/>
      <c r="L38" s="111"/>
      <c r="M38" s="111"/>
      <c r="N38" s="111"/>
      <c r="O38" s="111"/>
      <c r="Q38" s="111" t="s">
        <v>1034</v>
      </c>
      <c r="R38" s="111"/>
      <c r="S38" s="111"/>
      <c r="T38" s="111"/>
      <c r="U38" s="111"/>
      <c r="V38" s="111"/>
      <c r="X38" s="110" t="s">
        <v>1102</v>
      </c>
      <c r="Y38" s="110"/>
      <c r="Z38" s="110"/>
      <c r="AA38" s="110"/>
      <c r="AB38" s="110"/>
      <c r="AC38" s="110"/>
      <c r="AE38" s="110" t="s">
        <v>1103</v>
      </c>
      <c r="AF38" s="110"/>
      <c r="AG38" s="110"/>
      <c r="AH38" s="110"/>
      <c r="AI38" s="110"/>
      <c r="AJ38" s="110"/>
      <c r="AL38" s="110" t="s">
        <v>1104</v>
      </c>
      <c r="AM38" s="110"/>
      <c r="AN38" s="110"/>
      <c r="AO38" s="110"/>
      <c r="AP38" s="110"/>
      <c r="AQ38" s="110"/>
    </row>
    <row r="39" spans="1:44" x14ac:dyDescent="0.2">
      <c r="A39" s="42" t="s">
        <v>1035</v>
      </c>
      <c r="B39" s="42" t="s">
        <v>2</v>
      </c>
      <c r="C39" s="43">
        <v>2026</v>
      </c>
      <c r="D39" s="43">
        <v>2027</v>
      </c>
      <c r="E39" s="43">
        <v>2028</v>
      </c>
      <c r="F39" s="43">
        <v>2029</v>
      </c>
      <c r="G39" s="43">
        <v>2030</v>
      </c>
      <c r="H39" s="44" t="s">
        <v>1036</v>
      </c>
      <c r="I39" s="40"/>
      <c r="J39" s="43">
        <v>2026</v>
      </c>
      <c r="K39" s="43">
        <v>2027</v>
      </c>
      <c r="L39" s="43">
        <v>2028</v>
      </c>
      <c r="M39" s="43">
        <v>2029</v>
      </c>
      <c r="N39" s="43">
        <v>2030</v>
      </c>
      <c r="O39" s="44" t="s">
        <v>1036</v>
      </c>
      <c r="Q39" s="43">
        <v>2026</v>
      </c>
      <c r="R39" s="43">
        <v>2027</v>
      </c>
      <c r="S39" s="43">
        <v>2028</v>
      </c>
      <c r="T39" s="43">
        <v>2029</v>
      </c>
      <c r="U39" s="43">
        <v>2030</v>
      </c>
      <c r="V39" s="44" t="s">
        <v>1036</v>
      </c>
      <c r="X39" s="43">
        <v>2021</v>
      </c>
      <c r="Y39" s="43">
        <v>2022</v>
      </c>
      <c r="Z39" s="43">
        <v>2023</v>
      </c>
      <c r="AA39" s="43">
        <v>2024</v>
      </c>
      <c r="AB39" s="43">
        <v>2025</v>
      </c>
      <c r="AC39" s="44" t="s">
        <v>1036</v>
      </c>
      <c r="AE39" s="43">
        <v>2021</v>
      </c>
      <c r="AF39" s="43">
        <v>2022</v>
      </c>
      <c r="AG39" s="43">
        <v>2023</v>
      </c>
      <c r="AH39" s="43">
        <v>2024</v>
      </c>
      <c r="AI39" s="43">
        <v>2025</v>
      </c>
      <c r="AJ39" s="44" t="s">
        <v>1036</v>
      </c>
      <c r="AL39" s="43">
        <v>2016</v>
      </c>
      <c r="AM39" s="43">
        <v>2017</v>
      </c>
      <c r="AN39" s="43">
        <v>2018</v>
      </c>
      <c r="AO39" s="43">
        <v>2019</v>
      </c>
      <c r="AP39" s="43">
        <v>2020</v>
      </c>
      <c r="AQ39" s="44" t="s">
        <v>1036</v>
      </c>
    </row>
    <row r="40" spans="1:44" x14ac:dyDescent="0.2">
      <c r="A40" s="62" t="s">
        <v>1057</v>
      </c>
      <c r="B40" s="45" t="s">
        <v>101</v>
      </c>
      <c r="C40" s="45">
        <f>SUMIF('Capex calcs historical included'!$D:$D,'Spend by Business Case'!$B40,'Capex calcs historical included'!S:S)</f>
        <v>301</v>
      </c>
      <c r="D40" s="45">
        <f>SUMIF('Capex calcs historical included'!$D:$D,'Spend by Business Case'!$B40,'Capex calcs historical included'!T:T)</f>
        <v>301</v>
      </c>
      <c r="E40" s="45">
        <f>SUMIF('Capex calcs historical included'!$D:$D,'Spend by Business Case'!$B40,'Capex calcs historical included'!U:U)</f>
        <v>127</v>
      </c>
      <c r="F40" s="45">
        <f>SUMIF('Capex calcs historical included'!$D:$D,'Spend by Business Case'!$B40,'Capex calcs historical included'!V:V)</f>
        <v>127</v>
      </c>
      <c r="G40" s="45">
        <f>SUMIF('Capex calcs historical included'!$D:$D,'Spend by Business Case'!$B40,'Capex calcs historical included'!W:W)</f>
        <v>127</v>
      </c>
      <c r="H40" s="49">
        <f t="shared" ref="H40" si="13">SUM(C40:G40)</f>
        <v>983</v>
      </c>
      <c r="I40" s="47"/>
      <c r="J40" s="45">
        <f>SUMIF('Capex calcs historical included'!$D:$D,'Spend by Business Case'!$B40,'Capex calcs historical included'!AE:AE)</f>
        <v>302.53444757529587</v>
      </c>
      <c r="K40" s="45">
        <f>SUMIF('Capex calcs historical included'!$D:$D,'Spend by Business Case'!$B40,'Capex calcs historical included'!AF:AF)</f>
        <v>303.30460225913555</v>
      </c>
      <c r="L40" s="45">
        <f>SUMIF('Capex calcs historical included'!$D:$D,'Spend by Business Case'!$B40,'Capex calcs historical included'!AG:AG)</f>
        <v>128.29814991170693</v>
      </c>
      <c r="M40" s="45">
        <f>SUMIF('Capex calcs historical included'!$D:$D,'Spend by Business Case'!$B40,'Capex calcs historical included'!AH:AH)</f>
        <v>128.62475543340665</v>
      </c>
      <c r="N40" s="45">
        <f>SUMIF('Capex calcs historical included'!$D:$D,'Spend by Business Case'!$B40,'Capex calcs historical included'!AI:AI)</f>
        <v>128.95219238694602</v>
      </c>
      <c r="O40" s="46">
        <f>SUM(J40:N40)</f>
        <v>991.71414756649096</v>
      </c>
      <c r="Q40" s="45">
        <f>J40-C40</f>
        <v>1.5344475752958715</v>
      </c>
      <c r="R40" s="45">
        <f t="shared" ref="R40:V48" si="14">K40-D40</f>
        <v>2.3046022591355495</v>
      </c>
      <c r="S40" s="45">
        <f t="shared" si="14"/>
        <v>1.2981499117069291</v>
      </c>
      <c r="T40" s="45">
        <f t="shared" si="14"/>
        <v>1.6247554334066479</v>
      </c>
      <c r="U40" s="45">
        <f t="shared" si="14"/>
        <v>1.9521923869460238</v>
      </c>
      <c r="V40" s="46">
        <f t="shared" si="14"/>
        <v>8.7141475664909649</v>
      </c>
      <c r="X40" s="45">
        <f>SUMIF('Capex calcs historical included'!$D:$D,'Spend by Business Case'!$B40,'Capex calcs historical included'!AW:AW)</f>
        <v>101.73633248507832</v>
      </c>
      <c r="Y40" s="45">
        <f>SUMIF('Capex calcs historical included'!$D:$D,'Spend by Business Case'!$B40,'Capex calcs historical included'!AX:AX)</f>
        <v>161.31135410298165</v>
      </c>
      <c r="Z40" s="45">
        <f>SUMIF('Capex calcs historical included'!$D:$D,'Spend by Business Case'!$B40,'Capex calcs historical included'!AY:AY)</f>
        <v>113.94080891999991</v>
      </c>
      <c r="AA40" s="45">
        <f>SUMIF('Capex calcs historical included'!$D:$D,'Spend by Business Case'!$B40,'Capex calcs historical included'!AZ:AZ)</f>
        <v>443.68582999999995</v>
      </c>
      <c r="AB40" s="45">
        <f>SUMIF('Capex calcs historical included'!$D:$D,'Spend by Business Case'!$B40,'Capex calcs historical included'!BA:BA)</f>
        <v>90</v>
      </c>
      <c r="AC40" s="46">
        <f t="shared" ref="AC40:AC47" si="15">SUM(X40:AB40)</f>
        <v>910.67432550805984</v>
      </c>
      <c r="AE40" s="45">
        <f>SUMIF('Capex calcs historical included'!$D:$D,'Spend by Business Case'!$B40,'Capex calcs historical included'!BC:BC)</f>
        <v>109.65219498648852</v>
      </c>
      <c r="AF40" s="45">
        <f>SUMIF('Capex calcs historical included'!$D:$D,'Spend by Business Case'!$B40,'Capex calcs historical included'!BD:BD)</f>
        <v>109.63203652819884</v>
      </c>
      <c r="AG40" s="45">
        <f>SUMIF('Capex calcs historical included'!$D:$D,'Spend by Business Case'!$B40,'Capex calcs historical included'!BE:BE)</f>
        <v>109.63053925718953</v>
      </c>
      <c r="AH40" s="45">
        <f>SUMIF('Capex calcs historical included'!$D:$D,'Spend by Business Case'!$B40,'Capex calcs historical included'!BF:BF)</f>
        <v>109.63061387940024</v>
      </c>
      <c r="AI40" s="45">
        <f>SUMIF('Capex calcs historical included'!$D:$D,'Spend by Business Case'!$B40,'Capex calcs historical included'!BG:BG)</f>
        <v>109.63226711572705</v>
      </c>
      <c r="AJ40" s="46">
        <f t="shared" ref="AJ40:AJ47" si="16">SUM(AE40:AI40)</f>
        <v>548.17765176700414</v>
      </c>
      <c r="AL40" s="45">
        <f>SUMIF('Capex calcs historical included'!$D:$D,'Spend by Business Case'!$B40,'Capex calcs historical included'!BI:BI)</f>
        <v>70.624126112727282</v>
      </c>
      <c r="AM40" s="45">
        <f>SUMIF('Capex calcs historical included'!$D:$D,'Spend by Business Case'!$B40,'Capex calcs historical included'!BJ:BJ)</f>
        <v>367.61913053694917</v>
      </c>
      <c r="AN40" s="45">
        <f>SUMIF('Capex calcs historical included'!$D:$D,'Spend by Business Case'!$B40,'Capex calcs historical included'!BK:BK)</f>
        <v>251.81126644117438</v>
      </c>
      <c r="AO40" s="45">
        <f>SUMIF('Capex calcs historical included'!$D:$D,'Spend by Business Case'!$B40,'Capex calcs historical included'!BL:BL)</f>
        <v>239.00659341784851</v>
      </c>
      <c r="AP40" s="45">
        <f>SUMIF('Capex calcs historical included'!$D:$D,'Spend by Business Case'!$B40,'Capex calcs historical included'!BM:BM)</f>
        <v>14.070626339129671</v>
      </c>
      <c r="AQ40" s="46">
        <f t="shared" ref="AQ40:AQ47" si="17">SUM(AL40:AP40)</f>
        <v>943.13174284782906</v>
      </c>
    </row>
    <row r="41" spans="1:44" x14ac:dyDescent="0.2">
      <c r="A41" s="62" t="s">
        <v>1058</v>
      </c>
      <c r="B41" s="48" t="s">
        <v>106</v>
      </c>
      <c r="C41" s="45">
        <f>SUMIF('Capex calcs historical included'!$D:$D,'Spend by Business Case'!$B41,'Capex calcs historical included'!S:S)</f>
        <v>4856</v>
      </c>
      <c r="D41" s="45">
        <f>SUMIF('Capex calcs historical included'!$D:$D,'Spend by Business Case'!$B41,'Capex calcs historical included'!T:T)</f>
        <v>8806</v>
      </c>
      <c r="E41" s="45">
        <f>SUMIF('Capex calcs historical included'!$D:$D,'Spend by Business Case'!$B41,'Capex calcs historical included'!U:U)</f>
        <v>4506</v>
      </c>
      <c r="F41" s="45">
        <f>SUMIF('Capex calcs historical included'!$D:$D,'Spend by Business Case'!$B41,'Capex calcs historical included'!V:V)</f>
        <v>6860</v>
      </c>
      <c r="G41" s="45">
        <f>SUMIF('Capex calcs historical included'!$D:$D,'Spend by Business Case'!$B41,'Capex calcs historical included'!W:W)</f>
        <v>7756</v>
      </c>
      <c r="H41" s="49">
        <f t="shared" ref="H41:H47" si="18">SUM(C41:G41)</f>
        <v>32784</v>
      </c>
      <c r="I41" s="47"/>
      <c r="J41" s="45">
        <f>SUMIF('Capex calcs historical included'!$D:$D,'Spend by Business Case'!$B41,'Capex calcs historical included'!AE:AE)</f>
        <v>4880.7550745037761</v>
      </c>
      <c r="K41" s="45">
        <f>SUMIF('Capex calcs historical included'!$D:$D,'Spend by Business Case'!$B41,'Capex calcs historical included'!AF:AF)</f>
        <v>8873.4230149300583</v>
      </c>
      <c r="L41" s="45">
        <f>SUMIF('Capex calcs historical included'!$D:$D,'Spend by Business Case'!$B41,'Capex calcs historical included'!AG:AG)</f>
        <v>4552.0587677334761</v>
      </c>
      <c r="M41" s="45">
        <f>SUMIF('Capex calcs historical included'!$D:$D,'Spend by Business Case'!$B41,'Capex calcs historical included'!AH:AH)</f>
        <v>6947.762380103698</v>
      </c>
      <c r="N41" s="45">
        <f>SUMIF('Capex calcs historical included'!$D:$D,'Spend by Business Case'!$B41,'Capex calcs historical included'!AI:AI)</f>
        <v>7875.2220799460893</v>
      </c>
      <c r="O41" s="49">
        <f t="shared" ref="O41:O47" si="19">SUM(J41:N41)</f>
        <v>33129.221317217096</v>
      </c>
      <c r="Q41" s="48">
        <f t="shared" ref="Q41:Q47" si="20">J41-C41</f>
        <v>24.755074503776086</v>
      </c>
      <c r="R41" s="48">
        <f t="shared" si="14"/>
        <v>67.423014930058343</v>
      </c>
      <c r="S41" s="48">
        <f t="shared" si="14"/>
        <v>46.058767733476088</v>
      </c>
      <c r="T41" s="48">
        <f t="shared" si="14"/>
        <v>87.762380103697978</v>
      </c>
      <c r="U41" s="48">
        <f t="shared" si="14"/>
        <v>119.22207994608925</v>
      </c>
      <c r="V41" s="49">
        <f t="shared" si="14"/>
        <v>345.22131721709593</v>
      </c>
      <c r="X41" s="45">
        <f>SUMIF('Capex calcs historical included'!$D:$D,'Spend by Business Case'!$B41,'Capex calcs historical included'!AW:AW)</f>
        <v>8031.1129082320367</v>
      </c>
      <c r="Y41" s="45">
        <f>SUMIF('Capex calcs historical included'!$D:$D,'Spend by Business Case'!$B41,'Capex calcs historical included'!AX:AX)</f>
        <v>10983.269855409364</v>
      </c>
      <c r="Z41" s="45">
        <f>SUMIF('Capex calcs historical included'!$D:$D,'Spend by Business Case'!$B41,'Capex calcs historical included'!AY:AY)</f>
        <v>10037.40842978</v>
      </c>
      <c r="AA41" s="45">
        <f>SUMIF('Capex calcs historical included'!$D:$D,'Spend by Business Case'!$B41,'Capex calcs historical included'!AZ:AZ)</f>
        <v>5314.2594600000102</v>
      </c>
      <c r="AB41" s="45">
        <f>SUMIF('Capex calcs historical included'!$D:$D,'Spend by Business Case'!$B41,'Capex calcs historical included'!BA:BA)</f>
        <v>1208.3310000000001</v>
      </c>
      <c r="AC41" s="46">
        <f t="shared" si="15"/>
        <v>35574.381653421406</v>
      </c>
      <c r="AE41" s="45">
        <f>SUMIF('Capex calcs historical included'!$D:$D,'Spend by Business Case'!$B41,'Capex calcs historical included'!BC:BC)</f>
        <v>10293.103971806991</v>
      </c>
      <c r="AF41" s="45">
        <f>SUMIF('Capex calcs historical included'!$D:$D,'Spend by Business Case'!$B41,'Capex calcs historical included'!BD:BD)</f>
        <v>8420.0442113590416</v>
      </c>
      <c r="AG41" s="45">
        <f>SUMIF('Capex calcs historical included'!$D:$D,'Spend by Business Case'!$B41,'Capex calcs historical included'!BE:BE)</f>
        <v>8425.7094781705418</v>
      </c>
      <c r="AH41" s="45">
        <f>SUMIF('Capex calcs historical included'!$D:$D,'Spend by Business Case'!$B41,'Capex calcs historical included'!BF:BF)</f>
        <v>1219.6410468319405</v>
      </c>
      <c r="AI41" s="45">
        <f>SUMIF('Capex calcs historical included'!$D:$D,'Spend by Business Case'!$B41,'Capex calcs historical included'!BG:BG)</f>
        <v>2440.9233182872003</v>
      </c>
      <c r="AJ41" s="46">
        <f t="shared" si="16"/>
        <v>30799.422026455719</v>
      </c>
      <c r="AL41" s="45">
        <f>SUMIF('Capex calcs historical included'!$D:$D,'Spend by Business Case'!$B41,'Capex calcs historical included'!BI:BI)</f>
        <v>8641.8202203816527</v>
      </c>
      <c r="AM41" s="45">
        <f>SUMIF('Capex calcs historical included'!$D:$D,'Spend by Business Case'!$B41,'Capex calcs historical included'!BJ:BJ)</f>
        <v>5893.5938394111881</v>
      </c>
      <c r="AN41" s="45">
        <f>SUMIF('Capex calcs historical included'!$D:$D,'Spend by Business Case'!$B41,'Capex calcs historical included'!BK:BK)</f>
        <v>3855.9395836934104</v>
      </c>
      <c r="AO41" s="45">
        <f>SUMIF('Capex calcs historical included'!$D:$D,'Spend by Business Case'!$B41,'Capex calcs historical included'!BL:BL)</f>
        <v>4953.5598610790676</v>
      </c>
      <c r="AP41" s="45">
        <f>SUMIF('Capex calcs historical included'!$D:$D,'Spend by Business Case'!$B41,'Capex calcs historical included'!BM:BM)</f>
        <v>4294.4088313956727</v>
      </c>
      <c r="AQ41" s="46">
        <f t="shared" si="17"/>
        <v>27639.322335960991</v>
      </c>
      <c r="AR41" s="31"/>
    </row>
    <row r="42" spans="1:44" x14ac:dyDescent="0.2">
      <c r="A42" s="62" t="s">
        <v>1059</v>
      </c>
      <c r="B42" s="48" t="s">
        <v>122</v>
      </c>
      <c r="C42" s="45">
        <f>SUMIF('Capex calcs historical included'!$D:$D,'Spend by Business Case'!$B42,'Capex calcs historical included'!S:S)</f>
        <v>1771.5470000000003</v>
      </c>
      <c r="D42" s="45">
        <f>SUMIF('Capex calcs historical included'!$D:$D,'Spend by Business Case'!$B42,'Capex calcs historical included'!T:T)</f>
        <v>1729.1470000000002</v>
      </c>
      <c r="E42" s="45">
        <f>SUMIF('Capex calcs historical included'!$D:$D,'Spend by Business Case'!$B42,'Capex calcs historical included'!U:U)</f>
        <v>1963.9670000000001</v>
      </c>
      <c r="F42" s="45">
        <f>SUMIF('Capex calcs historical included'!$D:$D,'Spend by Business Case'!$B42,'Capex calcs historical included'!V:V)</f>
        <v>1571.7670000000001</v>
      </c>
      <c r="G42" s="45">
        <f>SUMIF('Capex calcs historical included'!$D:$D,'Spend by Business Case'!$B42,'Capex calcs historical included'!W:W)</f>
        <v>1657.8670000000002</v>
      </c>
      <c r="H42" s="49">
        <f t="shared" si="18"/>
        <v>8694.2950000000001</v>
      </c>
      <c r="I42" s="47"/>
      <c r="J42" s="45">
        <f>SUMIF('Capex calcs historical included'!$D:$D,'Spend by Business Case'!$B42,'Capex calcs historical included'!AE:AE)</f>
        <v>1780.5780498294775</v>
      </c>
      <c r="K42" s="45">
        <f>SUMIF('Capex calcs historical included'!$D:$D,'Spend by Business Case'!$B42,'Capex calcs historical included'!AF:AF)</f>
        <v>1742.3861896431144</v>
      </c>
      <c r="L42" s="45">
        <f>SUMIF('Capex calcs historical included'!$D:$D,'Spend by Business Case'!$B42,'Capex calcs historical included'!AG:AG)</f>
        <v>1984.0419888790971</v>
      </c>
      <c r="M42" s="45">
        <f>SUMIF('Capex calcs historical included'!$D:$D,'Spend by Business Case'!$B42,'Capex calcs historical included'!AH:AH)</f>
        <v>1591.8751651440889</v>
      </c>
      <c r="N42" s="45">
        <f>SUMIF('Capex calcs historical included'!$D:$D,'Spend by Business Case'!$B42,'Capex calcs historical included'!AI:AI)</f>
        <v>1683.3510577635357</v>
      </c>
      <c r="O42" s="49">
        <f t="shared" si="19"/>
        <v>8782.2324512593132</v>
      </c>
      <c r="Q42" s="48">
        <f t="shared" si="20"/>
        <v>9.031049829477297</v>
      </c>
      <c r="R42" s="48">
        <f t="shared" si="14"/>
        <v>13.239189643114287</v>
      </c>
      <c r="S42" s="48">
        <f t="shared" si="14"/>
        <v>20.074988879096964</v>
      </c>
      <c r="T42" s="48">
        <f t="shared" si="14"/>
        <v>20.108165144088844</v>
      </c>
      <c r="U42" s="48">
        <f t="shared" si="14"/>
        <v>25.484057763535475</v>
      </c>
      <c r="V42" s="49">
        <f t="shared" si="14"/>
        <v>87.937451259313093</v>
      </c>
      <c r="X42" s="45">
        <f>SUMIF('Capex calcs historical included'!$D:$D,'Spend by Business Case'!$B42,'Capex calcs historical included'!AW:AW)</f>
        <v>844.14512963782363</v>
      </c>
      <c r="Y42" s="45">
        <f>SUMIF('Capex calcs historical included'!$D:$D,'Spend by Business Case'!$B42,'Capex calcs historical included'!AX:AX)</f>
        <v>890.78283468908216</v>
      </c>
      <c r="Z42" s="45">
        <f>SUMIF('Capex calcs historical included'!$D:$D,'Spend by Business Case'!$B42,'Capex calcs historical included'!AY:AY)</f>
        <v>1185.3613159200002</v>
      </c>
      <c r="AA42" s="45">
        <f>SUMIF('Capex calcs historical included'!$D:$D,'Spend by Business Case'!$B42,'Capex calcs historical included'!AZ:AZ)</f>
        <v>1551.4425900000015</v>
      </c>
      <c r="AB42" s="45">
        <f>SUMIF('Capex calcs historical included'!$D:$D,'Spend by Business Case'!$B42,'Capex calcs historical included'!BA:BA)</f>
        <v>1089.375</v>
      </c>
      <c r="AC42" s="46">
        <f t="shared" si="15"/>
        <v>5561.1068702469074</v>
      </c>
      <c r="AE42" s="45">
        <f>SUMIF('Capex calcs historical included'!$D:$D,'Spend by Business Case'!$B42,'Capex calcs historical included'!BC:BC)</f>
        <v>956.41081182659411</v>
      </c>
      <c r="AF42" s="45">
        <f>SUMIF('Capex calcs historical included'!$D:$D,'Spend by Business Case'!$B42,'Capex calcs historical included'!BD:BD)</f>
        <v>998.86966614581149</v>
      </c>
      <c r="AG42" s="45">
        <f>SUMIF('Capex calcs historical included'!$D:$D,'Spend by Business Case'!$B42,'Capex calcs historical included'!BE:BE)</f>
        <v>956.22192574326414</v>
      </c>
      <c r="AH42" s="45">
        <f>SUMIF('Capex calcs historical included'!$D:$D,'Spend by Business Case'!$B42,'Capex calcs historical included'!BF:BF)</f>
        <v>998.85670423453541</v>
      </c>
      <c r="AI42" s="45">
        <f>SUMIF('Capex calcs historical included'!$D:$D,'Spend by Business Case'!$B42,'Capex calcs historical included'!BG:BG)</f>
        <v>956.23699650939704</v>
      </c>
      <c r="AJ42" s="46">
        <f t="shared" si="16"/>
        <v>4866.5961044596024</v>
      </c>
      <c r="AL42" s="45">
        <f>SUMIF('Capex calcs historical included'!$D:$D,'Spend by Business Case'!$B42,'Capex calcs historical included'!BI:BI)</f>
        <v>338.71533486578187</v>
      </c>
      <c r="AM42" s="45">
        <f>SUMIF('Capex calcs historical included'!$D:$D,'Spend by Business Case'!$B42,'Capex calcs historical included'!BJ:BJ)</f>
        <v>234.07395544677968</v>
      </c>
      <c r="AN42" s="45">
        <f>SUMIF('Capex calcs historical included'!$D:$D,'Spend by Business Case'!$B42,'Capex calcs historical included'!BK:BK)</f>
        <v>1073.2657552671692</v>
      </c>
      <c r="AO42" s="45">
        <f>SUMIF('Capex calcs historical included'!$D:$D,'Spend by Business Case'!$B42,'Capex calcs historical included'!BL:BL)</f>
        <v>499.60145860079172</v>
      </c>
      <c r="AP42" s="45">
        <f>SUMIF('Capex calcs historical included'!$D:$D,'Spend by Business Case'!$B42,'Capex calcs historical included'!BM:BM)</f>
        <v>1142.4328677523717</v>
      </c>
      <c r="AQ42" s="46">
        <f t="shared" si="17"/>
        <v>3288.0893719328942</v>
      </c>
    </row>
    <row r="43" spans="1:44" x14ac:dyDescent="0.2">
      <c r="A43" s="62" t="s">
        <v>1060</v>
      </c>
      <c r="B43" s="48" t="s">
        <v>131</v>
      </c>
      <c r="C43" s="45">
        <f>SUMIF('Capex calcs historical included'!$D:$D,'Spend by Business Case'!$B43,'Capex calcs historical included'!S:S)</f>
        <v>1384</v>
      </c>
      <c r="D43" s="45">
        <f>SUMIF('Capex calcs historical included'!$D:$D,'Spend by Business Case'!$B43,'Capex calcs historical included'!T:T)</f>
        <v>1135</v>
      </c>
      <c r="E43" s="45">
        <f>SUMIF('Capex calcs historical included'!$D:$D,'Spend by Business Case'!$B43,'Capex calcs historical included'!U:U)</f>
        <v>1140</v>
      </c>
      <c r="F43" s="45">
        <f>SUMIF('Capex calcs historical included'!$D:$D,'Spend by Business Case'!$B43,'Capex calcs historical included'!V:V)</f>
        <v>935</v>
      </c>
      <c r="G43" s="45">
        <f>SUMIF('Capex calcs historical included'!$D:$D,'Spend by Business Case'!$B43,'Capex calcs historical included'!W:W)</f>
        <v>1040</v>
      </c>
      <c r="H43" s="49">
        <f t="shared" si="18"/>
        <v>5634</v>
      </c>
      <c r="I43" s="47"/>
      <c r="J43" s="45">
        <f>SUMIF('Capex calcs historical included'!$D:$D,'Spend by Business Case'!$B43,'Capex calcs historical included'!AE:AE)</f>
        <v>1391.0554001468752</v>
      </c>
      <c r="K43" s="45">
        <f>SUMIF('Capex calcs historical included'!$D:$D,'Spend by Business Case'!$B43,'Capex calcs historical included'!AF:AF)</f>
        <v>1143.6901115087005</v>
      </c>
      <c r="L43" s="45">
        <f>SUMIF('Capex calcs historical included'!$D:$D,'Spend by Business Case'!$B43,'Capex calcs historical included'!AG:AG)</f>
        <v>1151.6526842468181</v>
      </c>
      <c r="M43" s="45">
        <f>SUMIF('Capex calcs historical included'!$D:$D,'Spend by Business Case'!$B43,'Capex calcs historical included'!AH:AH)</f>
        <v>946.96178212783639</v>
      </c>
      <c r="N43" s="45">
        <f>SUMIF('Capex calcs historical included'!$D:$D,'Spend by Business Case'!$B43,'Capex calcs historical included'!AI:AI)</f>
        <v>1055.9864573419202</v>
      </c>
      <c r="O43" s="49">
        <f t="shared" si="19"/>
        <v>5689.3464353721502</v>
      </c>
      <c r="Q43" s="48">
        <f t="shared" si="20"/>
        <v>7.0554001468751721</v>
      </c>
      <c r="R43" s="48">
        <f t="shared" si="14"/>
        <v>8.690111508700511</v>
      </c>
      <c r="S43" s="48">
        <f t="shared" si="14"/>
        <v>11.652684246818126</v>
      </c>
      <c r="T43" s="48">
        <f t="shared" si="14"/>
        <v>11.961782127836386</v>
      </c>
      <c r="U43" s="48">
        <f t="shared" si="14"/>
        <v>15.986457341920186</v>
      </c>
      <c r="V43" s="49">
        <f t="shared" si="14"/>
        <v>55.346435372150154</v>
      </c>
      <c r="X43" s="45">
        <f>SUMIF('Capex calcs historical included'!$D:$D,'Spend by Business Case'!$B43,'Capex calcs historical included'!AW:AW)</f>
        <v>1204.3536158593897</v>
      </c>
      <c r="Y43" s="45">
        <f>SUMIF('Capex calcs historical included'!$D:$D,'Spend by Business Case'!$B43,'Capex calcs historical included'!AX:AX)</f>
        <v>1516.400583295459</v>
      </c>
      <c r="Z43" s="45">
        <f>SUMIF('Capex calcs historical included'!$D:$D,'Spend by Business Case'!$B43,'Capex calcs historical included'!AY:AY)</f>
        <v>812.14422281999975</v>
      </c>
      <c r="AA43" s="45">
        <f>SUMIF('Capex calcs historical included'!$D:$D,'Spend by Business Case'!$B43,'Capex calcs historical included'!AZ:AZ)</f>
        <v>918.78942000000029</v>
      </c>
      <c r="AB43" s="45">
        <f>SUMIF('Capex calcs historical included'!$D:$D,'Spend by Business Case'!$B43,'Capex calcs historical included'!BA:BA)</f>
        <v>1141.4270000000001</v>
      </c>
      <c r="AC43" s="46">
        <f t="shared" si="15"/>
        <v>5593.1148419748497</v>
      </c>
      <c r="AE43" s="45">
        <f>SUMIF('Capex calcs historical included'!$D:$D,'Spend by Business Case'!$B43,'Capex calcs historical included'!BC:BC)</f>
        <v>690.80882841487755</v>
      </c>
      <c r="AF43" s="45">
        <f>SUMIF('Capex calcs historical included'!$D:$D,'Spend by Business Case'!$B43,'Capex calcs historical included'!BD:BD)</f>
        <v>690.68183012765257</v>
      </c>
      <c r="AG43" s="45">
        <f>SUMIF('Capex calcs historical included'!$D:$D,'Spend by Business Case'!$B43,'Capex calcs historical included'!BE:BE)</f>
        <v>690.67239732029407</v>
      </c>
      <c r="AH43" s="45">
        <f>SUMIF('Capex calcs historical included'!$D:$D,'Spend by Business Case'!$B43,'Capex calcs historical included'!BF:BF)</f>
        <v>690.67286744022147</v>
      </c>
      <c r="AI43" s="45">
        <f>SUMIF('Capex calcs historical included'!$D:$D,'Spend by Business Case'!$B43,'Capex calcs historical included'!BG:BG)</f>
        <v>690.68328282908044</v>
      </c>
      <c r="AJ43" s="46">
        <f t="shared" si="16"/>
        <v>3453.5192061321259</v>
      </c>
      <c r="AL43" s="45">
        <f>SUMIF('Capex calcs historical included'!$D:$D,'Spend by Business Case'!$B43,'Capex calcs historical included'!BI:BI)</f>
        <v>2046.6076569113457</v>
      </c>
      <c r="AM43" s="45">
        <f>SUMIF('Capex calcs historical included'!$D:$D,'Spend by Business Case'!$B43,'Capex calcs historical included'!BJ:BJ)</f>
        <v>781.13349523525437</v>
      </c>
      <c r="AN43" s="45">
        <f>SUMIF('Capex calcs historical included'!$D:$D,'Spend by Business Case'!$B43,'Capex calcs historical included'!BK:BK)</f>
        <v>689.28808370907973</v>
      </c>
      <c r="AO43" s="45">
        <f>SUMIF('Capex calcs historical included'!$D:$D,'Spend by Business Case'!$B43,'Capex calcs historical included'!BL:BL)</f>
        <v>1059.4030043449052</v>
      </c>
      <c r="AP43" s="45">
        <f>SUMIF('Capex calcs historical included'!$D:$D,'Spend by Business Case'!$B43,'Capex calcs historical included'!BM:BM)</f>
        <v>480.36336083508536</v>
      </c>
      <c r="AQ43" s="46">
        <f t="shared" si="17"/>
        <v>5056.7956010356711</v>
      </c>
      <c r="AR43" s="51"/>
    </row>
    <row r="44" spans="1:44" x14ac:dyDescent="0.2">
      <c r="A44" s="62" t="s">
        <v>1061</v>
      </c>
      <c r="B44" s="48" t="s">
        <v>165</v>
      </c>
      <c r="C44" s="45">
        <f>SUMIF('Capex calcs historical included'!$D:$D,'Spend by Business Case'!$B44,'Capex calcs historical included'!S:S)</f>
        <v>1040</v>
      </c>
      <c r="D44" s="45">
        <f>SUMIF('Capex calcs historical included'!$D:$D,'Spend by Business Case'!$B44,'Capex calcs historical included'!T:T)</f>
        <v>6980</v>
      </c>
      <c r="E44" s="45">
        <f>SUMIF('Capex calcs historical included'!$D:$D,'Spend by Business Case'!$B44,'Capex calcs historical included'!U:U)</f>
        <v>7142</v>
      </c>
      <c r="F44" s="45">
        <f>SUMIF('Capex calcs historical included'!$D:$D,'Spend by Business Case'!$B44,'Capex calcs historical included'!V:V)</f>
        <v>979</v>
      </c>
      <c r="G44" s="45">
        <f>SUMIF('Capex calcs historical included'!$D:$D,'Spend by Business Case'!$B44,'Capex calcs historical included'!W:W)</f>
        <v>904</v>
      </c>
      <c r="H44" s="49">
        <f t="shared" si="18"/>
        <v>17045</v>
      </c>
      <c r="I44" s="47"/>
      <c r="J44" s="45">
        <f>SUMIF('Capex calcs historical included'!$D:$D,'Spend by Business Case'!$B44,'Capex calcs historical included'!AE:AE)</f>
        <v>1045.3017457751087</v>
      </c>
      <c r="K44" s="45">
        <f>SUMIF('Capex calcs historical included'!$D:$D,'Spend by Business Case'!$B44,'Capex calcs historical included'!AF:AF)</f>
        <v>7033.4422716570298</v>
      </c>
      <c r="L44" s="45">
        <f>SUMIF('Capex calcs historical included'!$D:$D,'Spend by Business Case'!$B44,'Capex calcs historical included'!AG:AG)</f>
        <v>7215.003044641031</v>
      </c>
      <c r="M44" s="45">
        <f>SUMIF('Capex calcs historical included'!$D:$D,'Spend by Business Case'!$B44,'Capex calcs historical included'!AH:AH)</f>
        <v>991.52468952208744</v>
      </c>
      <c r="N44" s="45">
        <f>SUMIF('Capex calcs historical included'!$D:$D,'Spend by Business Case'!$B44,'Capex calcs historical included'!AI:AI)</f>
        <v>917.89592061259202</v>
      </c>
      <c r="O44" s="49">
        <f t="shared" si="19"/>
        <v>17203.167672207848</v>
      </c>
      <c r="Q44" s="48">
        <f t="shared" si="20"/>
        <v>5.3017457751086567</v>
      </c>
      <c r="R44" s="48">
        <f t="shared" si="14"/>
        <v>53.442271657029778</v>
      </c>
      <c r="S44" s="48">
        <f t="shared" si="14"/>
        <v>73.003044641031011</v>
      </c>
      <c r="T44" s="48">
        <f t="shared" si="14"/>
        <v>12.524689522087442</v>
      </c>
      <c r="U44" s="48">
        <f t="shared" si="14"/>
        <v>13.895920612592022</v>
      </c>
      <c r="V44" s="49">
        <f t="shared" si="14"/>
        <v>158.16767220784823</v>
      </c>
      <c r="X44" s="45">
        <f>SUMIF('Capex calcs historical included'!$D:$D,'Spend by Business Case'!$B44,'Capex calcs historical included'!AW:AW)</f>
        <v>825.1676222585495</v>
      </c>
      <c r="Y44" s="45">
        <f>SUMIF('Capex calcs historical included'!$D:$D,'Spend by Business Case'!$B44,'Capex calcs historical included'!AX:AX)</f>
        <v>520.00242444412856</v>
      </c>
      <c r="Z44" s="45">
        <f>SUMIF('Capex calcs historical included'!$D:$D,'Spend by Business Case'!$B44,'Capex calcs historical included'!AY:AY)</f>
        <v>248.07583205999998</v>
      </c>
      <c r="AA44" s="45">
        <f>SUMIF('Capex calcs historical included'!$D:$D,'Spend by Business Case'!$B44,'Capex calcs historical included'!AZ:AZ)</f>
        <v>881.97078999999997</v>
      </c>
      <c r="AB44" s="45">
        <f>SUMIF('Capex calcs historical included'!$D:$D,'Spend by Business Case'!$B44,'Capex calcs historical included'!BA:BA)</f>
        <v>495.80500000000001</v>
      </c>
      <c r="AC44" s="46">
        <f t="shared" si="15"/>
        <v>2971.021668762678</v>
      </c>
      <c r="AE44" s="45">
        <f>SUMIF('Capex calcs historical included'!$D:$D,'Spend by Business Case'!$B44,'Capex calcs historical included'!BC:BC)</f>
        <v>941.24225818679656</v>
      </c>
      <c r="AF44" s="45">
        <f>SUMIF('Capex calcs historical included'!$D:$D,'Spend by Business Case'!$B44,'Capex calcs historical included'!BD:BD)</f>
        <v>434.87374489518874</v>
      </c>
      <c r="AG44" s="45">
        <f>SUMIF('Capex calcs historical included'!$D:$D,'Spend by Business Case'!$B44,'Capex calcs historical included'!BE:BE)</f>
        <v>434.86780572018517</v>
      </c>
      <c r="AH44" s="45">
        <f>SUMIF('Capex calcs historical included'!$D:$D,'Spend by Business Case'!$B44,'Capex calcs historical included'!BF:BF)</f>
        <v>434.86810172162097</v>
      </c>
      <c r="AI44" s="45">
        <f>SUMIF('Capex calcs historical included'!$D:$D,'Spend by Business Case'!$B44,'Capex calcs historical included'!BG:BG)</f>
        <v>434.87465955905066</v>
      </c>
      <c r="AJ44" s="46">
        <f t="shared" si="16"/>
        <v>2680.726570082842</v>
      </c>
      <c r="AL44" s="45">
        <f>SUMIF('Capex calcs historical included'!$D:$D,'Spend by Business Case'!$B44,'Capex calcs historical included'!BI:BI)</f>
        <v>375.28938811685452</v>
      </c>
      <c r="AM44" s="45">
        <f>SUMIF('Capex calcs historical included'!$D:$D,'Spend by Business Case'!$B44,'Capex calcs historical included'!BJ:BJ)</f>
        <v>927.44172556169485</v>
      </c>
      <c r="AN44" s="45">
        <f>SUMIF('Capex calcs historical included'!$D:$D,'Spend by Business Case'!$B44,'Capex calcs historical included'!BK:BK)</f>
        <v>4610.7156741964945</v>
      </c>
      <c r="AO44" s="45">
        <f>SUMIF('Capex calcs historical included'!$D:$D,'Spend by Business Case'!$B44,'Capex calcs historical included'!BL:BL)</f>
        <v>5840.6952910986383</v>
      </c>
      <c r="AP44" s="45">
        <f>SUMIF('Capex calcs historical included'!$D:$D,'Spend by Business Case'!$B44,'Capex calcs historical included'!BM:BM)</f>
        <v>3009.7007795620125</v>
      </c>
      <c r="AQ44" s="46">
        <f t="shared" si="17"/>
        <v>14763.842858535694</v>
      </c>
    </row>
    <row r="45" spans="1:44" x14ac:dyDescent="0.2">
      <c r="A45" s="62" t="s">
        <v>1062</v>
      </c>
      <c r="B45" s="48" t="s">
        <v>197</v>
      </c>
      <c r="C45" s="45">
        <f>SUMIF('Capex calcs historical included'!$D:$D,'Spend by Business Case'!$B45,'Capex calcs historical included'!S:S)</f>
        <v>349.8</v>
      </c>
      <c r="D45" s="45">
        <f>SUMIF('Capex calcs historical included'!$D:$D,'Spend by Business Case'!$B45,'Capex calcs historical included'!T:T)</f>
        <v>299</v>
      </c>
      <c r="E45" s="45">
        <f>SUMIF('Capex calcs historical included'!$D:$D,'Spend by Business Case'!$B45,'Capex calcs historical included'!U:U)</f>
        <v>0</v>
      </c>
      <c r="F45" s="45">
        <f>SUMIF('Capex calcs historical included'!$D:$D,'Spend by Business Case'!$B45,'Capex calcs historical included'!V:V)</f>
        <v>0</v>
      </c>
      <c r="G45" s="45">
        <f>SUMIF('Capex calcs historical included'!$D:$D,'Spend by Business Case'!$B45,'Capex calcs historical included'!W:W)</f>
        <v>0</v>
      </c>
      <c r="H45" s="49">
        <f t="shared" si="18"/>
        <v>648.79999999999995</v>
      </c>
      <c r="I45" s="47"/>
      <c r="J45" s="45">
        <f>SUMIF('Capex calcs historical included'!$D:$D,'Spend by Business Case'!$B45,'Capex calcs historical included'!AE:AE)</f>
        <v>351.58322180012789</v>
      </c>
      <c r="K45" s="45">
        <f>SUMIF('Capex calcs historical included'!$D:$D,'Spend by Business Case'!$B45,'Capex calcs historical included'!AF:AF)</f>
        <v>301.28928928731403</v>
      </c>
      <c r="L45" s="45">
        <f>SUMIF('Capex calcs historical included'!$D:$D,'Spend by Business Case'!$B45,'Capex calcs historical included'!AG:AG)</f>
        <v>0</v>
      </c>
      <c r="M45" s="45">
        <f>SUMIF('Capex calcs historical included'!$D:$D,'Spend by Business Case'!$B45,'Capex calcs historical included'!AH:AH)</f>
        <v>0</v>
      </c>
      <c r="N45" s="45">
        <f>SUMIF('Capex calcs historical included'!$D:$D,'Spend by Business Case'!$B45,'Capex calcs historical included'!AI:AI)</f>
        <v>0</v>
      </c>
      <c r="O45" s="49">
        <f t="shared" si="19"/>
        <v>652.87251108744192</v>
      </c>
      <c r="Q45" s="48">
        <f t="shared" si="20"/>
        <v>1.7832218001278761</v>
      </c>
      <c r="R45" s="48">
        <f t="shared" si="14"/>
        <v>2.289289287314034</v>
      </c>
      <c r="S45" s="48">
        <f t="shared" si="14"/>
        <v>0</v>
      </c>
      <c r="T45" s="48">
        <f t="shared" si="14"/>
        <v>0</v>
      </c>
      <c r="U45" s="48">
        <f t="shared" si="14"/>
        <v>0</v>
      </c>
      <c r="V45" s="49">
        <f t="shared" si="14"/>
        <v>4.072511087441967</v>
      </c>
      <c r="X45" s="45">
        <f>SUMIF('Capex calcs historical included'!$D:$D,'Spend by Business Case'!$B45,'Capex calcs historical included'!AW:AW)</f>
        <v>0</v>
      </c>
      <c r="Y45" s="45">
        <f>SUMIF('Capex calcs historical included'!$D:$D,'Spend by Business Case'!$B45,'Capex calcs historical included'!AX:AX)</f>
        <v>306.61901436963308</v>
      </c>
      <c r="Z45" s="45">
        <f>SUMIF('Capex calcs historical included'!$D:$D,'Spend by Business Case'!$B45,'Capex calcs historical included'!AY:AY)</f>
        <v>-104.67159660000002</v>
      </c>
      <c r="AA45" s="45">
        <f>SUMIF('Capex calcs historical included'!$D:$D,'Spend by Business Case'!$B45,'Capex calcs historical included'!AZ:AZ)</f>
        <v>324.18286000000018</v>
      </c>
      <c r="AB45" s="45">
        <f>SUMIF('Capex calcs historical included'!$D:$D,'Spend by Business Case'!$B45,'Capex calcs historical included'!BA:BA)</f>
        <v>0</v>
      </c>
      <c r="AC45" s="46">
        <f t="shared" si="15"/>
        <v>526.13027776963327</v>
      </c>
      <c r="AE45" s="45">
        <f>SUMIF('Capex calcs historical included'!$D:$D,'Spend by Business Case'!$B45,'Capex calcs historical included'!BC:BC)</f>
        <v>0</v>
      </c>
      <c r="AF45" s="45">
        <f>SUMIF('Capex calcs historical included'!$D:$D,'Spend by Business Case'!$B45,'Capex calcs historical included'!BD:BD)</f>
        <v>0</v>
      </c>
      <c r="AG45" s="45">
        <f>SUMIF('Capex calcs historical included'!$D:$D,'Spend by Business Case'!$B45,'Capex calcs historical included'!BE:BE)</f>
        <v>304.52927571441535</v>
      </c>
      <c r="AH45" s="45">
        <f>SUMIF('Capex calcs historical included'!$D:$D,'Spend by Business Case'!$B45,'Capex calcs historical included'!BF:BF)</f>
        <v>304.529482998334</v>
      </c>
      <c r="AI45" s="45">
        <f>SUMIF('Capex calcs historical included'!$D:$D,'Spend by Business Case'!$B45,'Capex calcs historical included'!BG:BG)</f>
        <v>0</v>
      </c>
      <c r="AJ45" s="46">
        <f t="shared" si="16"/>
        <v>609.0587587127493</v>
      </c>
      <c r="AL45" s="45">
        <f>SUMIF('Capex calcs historical included'!$D:$D,'Spend by Business Case'!$B45,'Capex calcs historical included'!BI:BI)</f>
        <v>0</v>
      </c>
      <c r="AM45" s="45">
        <f>SUMIF('Capex calcs historical included'!$D:$D,'Spend by Business Case'!$B45,'Capex calcs historical included'!BJ:BJ)</f>
        <v>0</v>
      </c>
      <c r="AN45" s="45">
        <f>SUMIF('Capex calcs historical included'!$D:$D,'Spend by Business Case'!$B45,'Capex calcs historical included'!BK:BK)</f>
        <v>0</v>
      </c>
      <c r="AO45" s="45">
        <f>SUMIF('Capex calcs historical included'!$D:$D,'Spend by Business Case'!$B45,'Capex calcs historical included'!BL:BL)</f>
        <v>0</v>
      </c>
      <c r="AP45" s="45">
        <f>SUMIF('Capex calcs historical included'!$D:$D,'Spend by Business Case'!$B45,'Capex calcs historical included'!BM:BM)</f>
        <v>0</v>
      </c>
      <c r="AQ45" s="46">
        <f t="shared" si="17"/>
        <v>0</v>
      </c>
    </row>
    <row r="46" spans="1:44" x14ac:dyDescent="0.2">
      <c r="A46" s="62" t="s">
        <v>1063</v>
      </c>
      <c r="B46" s="48" t="s">
        <v>230</v>
      </c>
      <c r="C46" s="45">
        <f>SUMIF('Capex calcs historical included'!$D:$D,'Spend by Business Case'!$B46,'Capex calcs historical included'!S:S)</f>
        <v>1168.6999999999998</v>
      </c>
      <c r="D46" s="45">
        <f>SUMIF('Capex calcs historical included'!$D:$D,'Spend by Business Case'!$B46,'Capex calcs historical included'!T:T)</f>
        <v>2062.25</v>
      </c>
      <c r="E46" s="45">
        <f>SUMIF('Capex calcs historical included'!$D:$D,'Spend by Business Case'!$B46,'Capex calcs historical included'!U:U)</f>
        <v>1916.35</v>
      </c>
      <c r="F46" s="45">
        <f>SUMIF('Capex calcs historical included'!$D:$D,'Spend by Business Case'!$B46,'Capex calcs historical included'!V:V)</f>
        <v>2034.4499999999998</v>
      </c>
      <c r="G46" s="45">
        <f>SUMIF('Capex calcs historical included'!$D:$D,'Spend by Business Case'!$B46,'Capex calcs historical included'!W:W)</f>
        <v>2152.5499999999997</v>
      </c>
      <c r="H46" s="49">
        <f t="shared" si="18"/>
        <v>9334.2999999999993</v>
      </c>
      <c r="I46" s="47"/>
      <c r="J46" s="45">
        <f>SUMIF('Capex calcs historical included'!$D:$D,'Spend by Business Case'!$B46,'Capex calcs historical included'!AE:AE)</f>
        <v>1174.6578368147777</v>
      </c>
      <c r="K46" s="45">
        <f>SUMIF('Capex calcs historical included'!$D:$D,'Spend by Business Case'!$B46,'Capex calcs historical included'!AF:AF)</f>
        <v>2078.0395880694427</v>
      </c>
      <c r="L46" s="45">
        <f>SUMIF('Capex calcs historical included'!$D:$D,'Spend by Business Case'!$B46,'Capex calcs historical included'!AG:AG)</f>
        <v>1935.93826443543</v>
      </c>
      <c r="M46" s="45">
        <f>SUMIF('Capex calcs historical included'!$D:$D,'Spend by Business Case'!$B46,'Capex calcs historical included'!AH:AH)</f>
        <v>2060.4774306416866</v>
      </c>
      <c r="N46" s="45">
        <f>SUMIF('Capex calcs historical included'!$D:$D,'Spend by Business Case'!$B46,'Capex calcs historical included'!AI:AI)</f>
        <v>2185.6381237993751</v>
      </c>
      <c r="O46" s="49">
        <f t="shared" si="19"/>
        <v>9434.7512437607129</v>
      </c>
      <c r="Q46" s="48">
        <f t="shared" si="20"/>
        <v>5.9578368147779202</v>
      </c>
      <c r="R46" s="48">
        <f t="shared" si="14"/>
        <v>15.789588069442743</v>
      </c>
      <c r="S46" s="48">
        <f t="shared" si="14"/>
        <v>19.588264435430119</v>
      </c>
      <c r="T46" s="48">
        <f t="shared" si="14"/>
        <v>26.027430641686806</v>
      </c>
      <c r="U46" s="48">
        <f t="shared" si="14"/>
        <v>33.088123799375353</v>
      </c>
      <c r="V46" s="49">
        <f t="shared" si="14"/>
        <v>100.45124376071362</v>
      </c>
      <c r="X46" s="45">
        <f>SUMIF('Capex calcs historical included'!$D:$D,'Spend by Business Case'!$B46,'Capex calcs historical included'!AW:AW)</f>
        <v>0</v>
      </c>
      <c r="Y46" s="45">
        <f>SUMIF('Capex calcs historical included'!$D:$D,'Spend by Business Case'!$B46,'Capex calcs historical included'!AX:AX)</f>
        <v>0</v>
      </c>
      <c r="Z46" s="45">
        <f>SUMIF('Capex calcs historical included'!$D:$D,'Spend by Business Case'!$B46,'Capex calcs historical included'!AY:AY)</f>
        <v>0</v>
      </c>
      <c r="AA46" s="45">
        <f>SUMIF('Capex calcs historical included'!$D:$D,'Spend by Business Case'!$B46,'Capex calcs historical included'!AZ:AZ)</f>
        <v>0</v>
      </c>
      <c r="AB46" s="45">
        <f>SUMIF('Capex calcs historical included'!$D:$D,'Spend by Business Case'!$B46,'Capex calcs historical included'!BA:BA)</f>
        <v>618.70035000000007</v>
      </c>
      <c r="AC46" s="46">
        <f t="shared" si="15"/>
        <v>618.70035000000007</v>
      </c>
      <c r="AE46" s="45">
        <f>SUMIF('Capex calcs historical included'!$D:$D,'Spend by Business Case'!$B46,'Capex calcs historical included'!BC:BC)</f>
        <v>0</v>
      </c>
      <c r="AF46" s="45">
        <f>SUMIF('Capex calcs historical included'!$D:$D,'Spend by Business Case'!$B46,'Capex calcs historical included'!BD:BD)</f>
        <v>0</v>
      </c>
      <c r="AG46" s="45">
        <f>SUMIF('Capex calcs historical included'!$D:$D,'Spend by Business Case'!$B46,'Capex calcs historical included'!BE:BE)</f>
        <v>0</v>
      </c>
      <c r="AH46" s="45">
        <f>SUMIF('Capex calcs historical included'!$D:$D,'Spend by Business Case'!$B46,'Capex calcs historical included'!BF:BF)</f>
        <v>0</v>
      </c>
      <c r="AI46" s="45">
        <f>SUMIF('Capex calcs historical included'!$D:$D,'Spend by Business Case'!$B46,'Capex calcs historical included'!BG:BG)</f>
        <v>0</v>
      </c>
      <c r="AJ46" s="46">
        <f t="shared" si="16"/>
        <v>0</v>
      </c>
      <c r="AL46" s="45">
        <f>SUMIF('Capex calcs historical included'!$D:$D,'Spend by Business Case'!$B46,'Capex calcs historical included'!BI:BI)</f>
        <v>0</v>
      </c>
      <c r="AM46" s="45">
        <f>SUMIF('Capex calcs historical included'!$D:$D,'Spend by Business Case'!$B46,'Capex calcs historical included'!BJ:BJ)</f>
        <v>0</v>
      </c>
      <c r="AN46" s="45">
        <f>SUMIF('Capex calcs historical included'!$D:$D,'Spend by Business Case'!$B46,'Capex calcs historical included'!BK:BK)</f>
        <v>0</v>
      </c>
      <c r="AO46" s="45">
        <f>SUMIF('Capex calcs historical included'!$D:$D,'Spend by Business Case'!$B46,'Capex calcs historical included'!BL:BL)</f>
        <v>0</v>
      </c>
      <c r="AP46" s="45">
        <f>SUMIF('Capex calcs historical included'!$D:$D,'Spend by Business Case'!$B46,'Capex calcs historical included'!BM:BM)</f>
        <v>0</v>
      </c>
      <c r="AQ46" s="46">
        <f t="shared" si="17"/>
        <v>0</v>
      </c>
    </row>
    <row r="47" spans="1:44" x14ac:dyDescent="0.2">
      <c r="A47" s="64" t="s">
        <v>1074</v>
      </c>
      <c r="B47" s="48" t="s">
        <v>880</v>
      </c>
      <c r="C47" s="45">
        <f>SUMIF('Capex calcs historical included'!$D:$D,'Spend by Business Case'!$B47,'Capex calcs historical included'!S:S)</f>
        <v>0</v>
      </c>
      <c r="D47" s="45">
        <f>SUMIF('Capex calcs historical included'!$D:$D,'Spend by Business Case'!$B47,'Capex calcs historical included'!T:T)</f>
        <v>0</v>
      </c>
      <c r="E47" s="45">
        <f>SUMIF('Capex calcs historical included'!$D:$D,'Spend by Business Case'!$B47,'Capex calcs historical included'!U:U)</f>
        <v>0</v>
      </c>
      <c r="F47" s="45">
        <f>SUMIF('Capex calcs historical included'!$D:$D,'Spend by Business Case'!$B47,'Capex calcs historical included'!V:V)</f>
        <v>0</v>
      </c>
      <c r="G47" s="45">
        <f>SUMIF('Capex calcs historical included'!$D:$D,'Spend by Business Case'!$B47,'Capex calcs historical included'!W:W)</f>
        <v>0</v>
      </c>
      <c r="H47" s="49">
        <f t="shared" si="18"/>
        <v>0</v>
      </c>
      <c r="I47" s="47"/>
      <c r="J47" s="45">
        <f>SUMIF('Capex calcs historical included'!$D:$D,'Spend by Business Case'!$B47,'Capex calcs historical included'!AE:AE)</f>
        <v>0</v>
      </c>
      <c r="K47" s="45">
        <f>SUMIF('Capex calcs historical included'!$D:$D,'Spend by Business Case'!$B47,'Capex calcs historical included'!AF:AF)</f>
        <v>0</v>
      </c>
      <c r="L47" s="45">
        <f>SUMIF('Capex calcs historical included'!$D:$D,'Spend by Business Case'!$B47,'Capex calcs historical included'!AG:AG)</f>
        <v>0</v>
      </c>
      <c r="M47" s="45">
        <f>SUMIF('Capex calcs historical included'!$D:$D,'Spend by Business Case'!$B47,'Capex calcs historical included'!AH:AH)</f>
        <v>0</v>
      </c>
      <c r="N47" s="45">
        <f>SUMIF('Capex calcs historical included'!$D:$D,'Spend by Business Case'!$B47,'Capex calcs historical included'!AI:AI)</f>
        <v>0</v>
      </c>
      <c r="O47" s="49">
        <f t="shared" si="19"/>
        <v>0</v>
      </c>
      <c r="Q47" s="48">
        <f t="shared" si="20"/>
        <v>0</v>
      </c>
      <c r="R47" s="48">
        <f t="shared" si="14"/>
        <v>0</v>
      </c>
      <c r="S47" s="48">
        <f t="shared" si="14"/>
        <v>0</v>
      </c>
      <c r="T47" s="48">
        <f t="shared" si="14"/>
        <v>0</v>
      </c>
      <c r="U47" s="48">
        <f t="shared" si="14"/>
        <v>0</v>
      </c>
      <c r="V47" s="49">
        <f t="shared" si="14"/>
        <v>0</v>
      </c>
      <c r="X47" s="45">
        <f>SUMIF('Capex calcs historical included'!$D:$D,'Spend by Business Case'!$B47,'Capex calcs historical included'!AW:AW)</f>
        <v>81.803215886957958</v>
      </c>
      <c r="Y47" s="45">
        <f>SUMIF('Capex calcs historical included'!$D:$D,'Spend by Business Case'!$B47,'Capex calcs historical included'!AX:AX)</f>
        <v>8.2533992371100933</v>
      </c>
      <c r="Z47" s="45">
        <f>SUMIF('Capex calcs historical included'!$D:$D,'Spend by Business Case'!$B47,'Capex calcs historical included'!AY:AY)</f>
        <v>-12.428020080000001</v>
      </c>
      <c r="AA47" s="45">
        <f>SUMIF('Capex calcs historical included'!$D:$D,'Spend by Business Case'!$B47,'Capex calcs historical included'!AZ:AZ)</f>
        <v>12.498319999999998</v>
      </c>
      <c r="AB47" s="45">
        <f>SUMIF('Capex calcs historical included'!$D:$D,'Spend by Business Case'!$B47,'Capex calcs historical included'!BA:BA)</f>
        <v>10.475</v>
      </c>
      <c r="AC47" s="46">
        <f t="shared" si="15"/>
        <v>100.60191504406804</v>
      </c>
      <c r="AE47" s="45">
        <f>SUMIF('Capex calcs historical included'!$D:$D,'Spend by Business Case'!$B47,'Capex calcs historical included'!BC:BC)</f>
        <v>9.5031902321623356</v>
      </c>
      <c r="AF47" s="45">
        <f>SUMIF('Capex calcs historical included'!$D:$D,'Spend by Business Case'!$B47,'Capex calcs historical included'!BD:BD)</f>
        <v>9.5014431657772302</v>
      </c>
      <c r="AG47" s="45">
        <f>SUMIF('Capex calcs historical included'!$D:$D,'Spend by Business Case'!$B47,'Capex calcs historical included'!BE:BE)</f>
        <v>9.5013134022897585</v>
      </c>
      <c r="AH47" s="45">
        <f>SUMIF('Capex calcs historical included'!$D:$D,'Spend by Business Case'!$B47,'Capex calcs historical included'!BF:BF)</f>
        <v>9.5013198695480181</v>
      </c>
      <c r="AI47" s="45">
        <f>SUMIF('Capex calcs historical included'!$D:$D,'Spend by Business Case'!$B47,'Capex calcs historical included'!BG:BG)</f>
        <v>9.5014631500296769</v>
      </c>
      <c r="AJ47" s="46">
        <f t="shared" si="16"/>
        <v>47.508729819807023</v>
      </c>
      <c r="AL47" s="45">
        <f>SUMIF('Capex calcs historical included'!$D:$D,'Spend by Business Case'!$B47,'Capex calcs historical included'!BI:BI)</f>
        <v>16.236859047545455</v>
      </c>
      <c r="AM47" s="45">
        <f>SUMIF('Capex calcs historical included'!$D:$D,'Spend by Business Case'!$B47,'Capex calcs historical included'!BJ:BJ)</f>
        <v>30.16860188644068</v>
      </c>
      <c r="AN47" s="45">
        <f>SUMIF('Capex calcs historical included'!$D:$D,'Spend by Business Case'!$B47,'Capex calcs historical included'!BK:BK)</f>
        <v>0</v>
      </c>
      <c r="AO47" s="45">
        <f>SUMIF('Capex calcs historical included'!$D:$D,'Spend by Business Case'!$B47,'Capex calcs historical included'!BL:BL)</f>
        <v>0</v>
      </c>
      <c r="AP47" s="45">
        <f>SUMIF('Capex calcs historical included'!$D:$D,'Spend by Business Case'!$B47,'Capex calcs historical included'!BM:BM)</f>
        <v>0</v>
      </c>
      <c r="AQ47" s="46">
        <f t="shared" si="17"/>
        <v>46.405460933986134</v>
      </c>
    </row>
    <row r="48" spans="1:44" x14ac:dyDescent="0.2">
      <c r="A48" s="62"/>
      <c r="B48" s="49" t="s">
        <v>1055</v>
      </c>
      <c r="C48" s="49">
        <f>SUM(C40:C47)</f>
        <v>10871.046999999999</v>
      </c>
      <c r="D48" s="49">
        <f t="shared" ref="D48:H48" si="21">SUM(D40:D47)</f>
        <v>21312.397000000001</v>
      </c>
      <c r="E48" s="49">
        <f t="shared" si="21"/>
        <v>16795.316999999999</v>
      </c>
      <c r="F48" s="49">
        <f t="shared" si="21"/>
        <v>12507.217000000001</v>
      </c>
      <c r="G48" s="49">
        <f t="shared" si="21"/>
        <v>13637.416999999999</v>
      </c>
      <c r="H48" s="49">
        <f t="shared" si="21"/>
        <v>75123.395000000004</v>
      </c>
      <c r="I48" s="47"/>
      <c r="J48" s="49">
        <f>SUM(J40:J47)</f>
        <v>10926.46577644544</v>
      </c>
      <c r="K48" s="49">
        <f t="shared" ref="K48:O48" si="22">SUM(K40:K47)</f>
        <v>21475.575067354795</v>
      </c>
      <c r="L48" s="49">
        <f t="shared" si="22"/>
        <v>16966.992899847559</v>
      </c>
      <c r="M48" s="49">
        <f t="shared" si="22"/>
        <v>12667.226202972804</v>
      </c>
      <c r="N48" s="49">
        <f t="shared" si="22"/>
        <v>13847.045831850459</v>
      </c>
      <c r="O48" s="49">
        <f t="shared" si="22"/>
        <v>75883.30577847104</v>
      </c>
      <c r="Q48" s="49">
        <f>J48-C48</f>
        <v>55.418776445441836</v>
      </c>
      <c r="R48" s="49">
        <f t="shared" si="14"/>
        <v>163.17806735479462</v>
      </c>
      <c r="S48" s="49">
        <f t="shared" si="14"/>
        <v>171.67589984755978</v>
      </c>
      <c r="T48" s="49">
        <f t="shared" si="14"/>
        <v>160.00920297280391</v>
      </c>
      <c r="U48" s="49">
        <f t="shared" si="14"/>
        <v>209.62883185045939</v>
      </c>
      <c r="V48" s="49">
        <f t="shared" si="14"/>
        <v>759.91077847103588</v>
      </c>
      <c r="X48" s="49">
        <f>SUM(X40:X47)</f>
        <v>11088.318824359836</v>
      </c>
      <c r="Y48" s="49">
        <f t="shared" ref="Y48:AC48" si="23">SUM(Y40:Y47)</f>
        <v>14386.639465547758</v>
      </c>
      <c r="Z48" s="49">
        <f t="shared" si="23"/>
        <v>12279.83099282</v>
      </c>
      <c r="AA48" s="49">
        <f t="shared" si="23"/>
        <v>9446.8292700000129</v>
      </c>
      <c r="AB48" s="49">
        <f>SUM(AB40:AB47)</f>
        <v>4654.1133500000005</v>
      </c>
      <c r="AC48" s="49">
        <f t="shared" si="23"/>
        <v>51855.731902727603</v>
      </c>
      <c r="AE48" s="49">
        <f>SUM(AE40:AE47)</f>
        <v>13000.721255453911</v>
      </c>
      <c r="AF48" s="49">
        <f t="shared" ref="AF48:AJ48" si="24">SUM(AF40:AF47)</f>
        <v>10663.602932221669</v>
      </c>
      <c r="AG48" s="49">
        <f t="shared" si="24"/>
        <v>10931.132735328181</v>
      </c>
      <c r="AH48" s="49">
        <f t="shared" si="24"/>
        <v>3767.7001369756003</v>
      </c>
      <c r="AI48" s="49">
        <f t="shared" si="24"/>
        <v>4641.8519874504864</v>
      </c>
      <c r="AJ48" s="49">
        <f t="shared" si="24"/>
        <v>43005.009047429856</v>
      </c>
      <c r="AL48" s="49">
        <f>SUM(AL40:AL47)</f>
        <v>11489.293585435908</v>
      </c>
      <c r="AM48" s="49">
        <f t="shared" ref="AM48:AQ48" si="25">SUM(AM40:AM47)</f>
        <v>8234.0307480783067</v>
      </c>
      <c r="AN48" s="49">
        <f t="shared" si="25"/>
        <v>10481.020363307329</v>
      </c>
      <c r="AO48" s="49">
        <f t="shared" si="25"/>
        <v>12592.26620854125</v>
      </c>
      <c r="AP48" s="49">
        <f t="shared" si="25"/>
        <v>8940.9764658842723</v>
      </c>
      <c r="AQ48" s="49">
        <f t="shared" si="25"/>
        <v>51737.587371247071</v>
      </c>
    </row>
    <row r="50" spans="2:43" s="54" customFormat="1" x14ac:dyDescent="0.2">
      <c r="B50" s="55" t="s">
        <v>1056</v>
      </c>
      <c r="C50" s="55">
        <f>ROUND(SUM('Capex calcs historical included'!S:S)-C31-C48,3)</f>
        <v>0</v>
      </c>
      <c r="D50" s="55">
        <f>ROUND(SUM('Capex calcs historical included'!T:T)-D31-D48,3)</f>
        <v>0</v>
      </c>
      <c r="E50" s="55">
        <f>ROUND(SUM('Capex calcs historical included'!U:U)-E31-E48,3)</f>
        <v>0</v>
      </c>
      <c r="F50" s="55">
        <f>ROUND(SUM('Capex calcs historical included'!V:V)-F31-F48,3)</f>
        <v>0</v>
      </c>
      <c r="G50" s="55">
        <f>ROUND(SUM('Capex calcs historical included'!W:W)-G31-G48,3)</f>
        <v>0</v>
      </c>
      <c r="H50" s="55">
        <f>ROUND(SUM('Capex calcs historical included'!X:X)-H31-H48,3)</f>
        <v>0</v>
      </c>
      <c r="J50" s="55">
        <f>ROUND(SUM('Capex calcs historical included'!AE:AE)-J31-J48,3)</f>
        <v>0</v>
      </c>
      <c r="K50" s="55">
        <f>ROUND(SUM('Capex calcs historical included'!AF:AF)-K31-K48,3)</f>
        <v>0</v>
      </c>
      <c r="L50" s="55">
        <f>ROUND(SUM('Capex calcs historical included'!AG:AG)-L31-L48,3)</f>
        <v>0</v>
      </c>
      <c r="M50" s="55">
        <f>ROUND(SUM('Capex calcs historical included'!AH:AH)-M31-M48,3)</f>
        <v>0</v>
      </c>
      <c r="N50" s="55">
        <f>ROUND(SUM('Capex calcs historical included'!AI:AI)-N31-N48,3)</f>
        <v>0</v>
      </c>
      <c r="O50" s="55">
        <f>ROUND(SUM('Capex calcs historical included'!AJ:AJ)-O31-O48,3)</f>
        <v>0</v>
      </c>
      <c r="Q50" s="55">
        <f>J50-C50</f>
        <v>0</v>
      </c>
      <c r="R50" s="55">
        <f>K50-D50</f>
        <v>0</v>
      </c>
      <c r="S50" s="55">
        <f>L50-E50</f>
        <v>0</v>
      </c>
      <c r="T50" s="55">
        <f>M50-F50</f>
        <v>0</v>
      </c>
      <c r="U50" s="55">
        <f>N50-G50</f>
        <v>0</v>
      </c>
      <c r="V50" s="55">
        <f>SUM('Capex calcs historical included'!AD:AD)-SUM('Spend by Business Case'!V31,'Spend by Business Case'!V48)</f>
        <v>5.7298166211694479E-11</v>
      </c>
      <c r="AB50" s="55" t="s">
        <v>1056</v>
      </c>
      <c r="AC50" s="55">
        <f>AC31+AC48-SUM('Capex calcs historical included'!BB:BB)</f>
        <v>0</v>
      </c>
      <c r="AI50" s="55" t="s">
        <v>1056</v>
      </c>
      <c r="AJ50" s="55">
        <f>AJ31+AJ48-SUM('Capex calcs historical included'!BH:BH)</f>
        <v>0</v>
      </c>
      <c r="AP50" s="55" t="s">
        <v>1056</v>
      </c>
      <c r="AQ50" s="55">
        <f>AQ31+AQ48-SUM('Capex calcs historical included'!BN:BN)</f>
        <v>0</v>
      </c>
    </row>
    <row r="52" spans="2:43" x14ac:dyDescent="0.2">
      <c r="AN52" s="65"/>
      <c r="AP52" s="51"/>
    </row>
    <row r="53" spans="2:43" x14ac:dyDescent="0.2">
      <c r="AP53" s="51"/>
    </row>
    <row r="54" spans="2:43" x14ac:dyDescent="0.2">
      <c r="AP54" s="51"/>
    </row>
    <row r="55" spans="2:43" x14ac:dyDescent="0.2">
      <c r="AP55" s="51"/>
    </row>
    <row r="56" spans="2:43" x14ac:dyDescent="0.2">
      <c r="AP56" s="51"/>
    </row>
    <row r="59" spans="2:43" x14ac:dyDescent="0.2">
      <c r="AL59" s="101"/>
      <c r="AM59" s="101"/>
    </row>
    <row r="60" spans="2:43" x14ac:dyDescent="0.2">
      <c r="AL60" s="101"/>
      <c r="AM60" s="101"/>
    </row>
  </sheetData>
  <mergeCells count="12">
    <mergeCell ref="AL38:AQ38"/>
    <mergeCell ref="C3:H3"/>
    <mergeCell ref="J3:O3"/>
    <mergeCell ref="Q3:V3"/>
    <mergeCell ref="X3:AC3"/>
    <mergeCell ref="AE3:AJ3"/>
    <mergeCell ref="AL3:AQ3"/>
    <mergeCell ref="C38:H38"/>
    <mergeCell ref="J38:O38"/>
    <mergeCell ref="Q38:V38"/>
    <mergeCell ref="X38:AC38"/>
    <mergeCell ref="AE38:AJ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24B19-CB9F-4041-B94D-325F3D735A0C}">
  <sheetPr>
    <tabColor rgb="FF003C71"/>
  </sheetPr>
  <dimension ref="A1:AP25"/>
  <sheetViews>
    <sheetView zoomScaleNormal="100" workbookViewId="0"/>
  </sheetViews>
  <sheetFormatPr defaultColWidth="8.7109375" defaultRowHeight="12.75" x14ac:dyDescent="0.2"/>
  <cols>
    <col min="1" max="1" width="40.7109375" style="22" customWidth="1"/>
    <col min="2" max="6" width="11.7109375" style="22" customWidth="1"/>
    <col min="7" max="7" width="11.7109375" style="50" customWidth="1"/>
    <col min="8" max="8" width="2.28515625" style="50" customWidth="1"/>
    <col min="9" max="13" width="10.7109375" style="22" customWidth="1"/>
    <col min="14" max="14" width="10.7109375" style="50" customWidth="1"/>
    <col min="15" max="15" width="1.28515625" style="22" customWidth="1"/>
    <col min="16" max="20" width="11.7109375" style="22" bestFit="1" customWidth="1"/>
    <col min="21" max="21" width="11.28515625" style="22" bestFit="1" customWidth="1"/>
    <col min="22" max="22" width="1.7109375" style="22" customWidth="1"/>
    <col min="23" max="26" width="8.7109375" style="22"/>
    <col min="27" max="27" width="9" style="22" bestFit="1" customWidth="1"/>
    <col min="28" max="28" width="10.140625" style="22" bestFit="1" customWidth="1"/>
    <col min="29" max="29" width="1" style="22" customWidth="1"/>
    <col min="30" max="34" width="8.7109375" style="22"/>
    <col min="35" max="35" width="10.140625" style="22" bestFit="1" customWidth="1"/>
    <col min="36" max="36" width="1.85546875" style="22" customWidth="1"/>
    <col min="37" max="41" width="8.7109375" style="22"/>
    <col min="42" max="42" width="10.140625" style="22" bestFit="1" customWidth="1"/>
    <col min="43" max="16384" width="8.7109375" style="22"/>
  </cols>
  <sheetData>
    <row r="1" spans="1:42" s="37" customFormat="1" ht="14.25" x14ac:dyDescent="0.2">
      <c r="A1" s="35" t="s">
        <v>1092</v>
      </c>
      <c r="B1" s="36"/>
      <c r="C1" s="36"/>
      <c r="D1" s="36"/>
      <c r="E1" s="36"/>
      <c r="F1" s="36"/>
      <c r="G1" s="35"/>
      <c r="H1" s="36"/>
      <c r="I1" s="36"/>
      <c r="J1" s="36"/>
      <c r="K1" s="36"/>
      <c r="L1" s="36"/>
      <c r="M1" s="36"/>
      <c r="N1" s="35"/>
      <c r="P1" s="35"/>
      <c r="Q1" s="35"/>
      <c r="R1" s="35"/>
      <c r="S1" s="35"/>
      <c r="T1" s="35"/>
      <c r="U1" s="35"/>
      <c r="W1" s="35"/>
      <c r="X1" s="35"/>
      <c r="Y1" s="35"/>
      <c r="Z1" s="35"/>
      <c r="AA1" s="35"/>
      <c r="AB1" s="35"/>
      <c r="AD1" s="35"/>
      <c r="AE1" s="35"/>
      <c r="AF1" s="35"/>
      <c r="AG1" s="35"/>
      <c r="AH1" s="35"/>
      <c r="AI1" s="35"/>
      <c r="AK1" s="35"/>
      <c r="AL1" s="35"/>
      <c r="AM1" s="35"/>
      <c r="AN1" s="35"/>
      <c r="AO1" s="35"/>
      <c r="AP1" s="35"/>
    </row>
    <row r="2" spans="1:42" s="37" customFormat="1" ht="3" customHeight="1" x14ac:dyDescent="0.2">
      <c r="A2" s="38"/>
      <c r="G2" s="38"/>
      <c r="H2" s="38"/>
      <c r="I2" s="38"/>
      <c r="J2" s="38"/>
      <c r="K2" s="38"/>
      <c r="N2" s="38"/>
    </row>
    <row r="3" spans="1:42" s="41" customFormat="1" x14ac:dyDescent="0.2">
      <c r="A3" s="53"/>
      <c r="B3" s="111" t="s">
        <v>1082</v>
      </c>
      <c r="C3" s="111"/>
      <c r="D3" s="111"/>
      <c r="E3" s="111"/>
      <c r="F3" s="111"/>
      <c r="G3" s="111"/>
      <c r="H3" s="47"/>
      <c r="I3" s="111" t="s">
        <v>1083</v>
      </c>
      <c r="J3" s="111"/>
      <c r="K3" s="111"/>
      <c r="L3" s="111"/>
      <c r="M3" s="111"/>
      <c r="N3" s="111"/>
      <c r="P3" s="111" t="s">
        <v>1034</v>
      </c>
      <c r="Q3" s="111"/>
      <c r="R3" s="111"/>
      <c r="S3" s="111"/>
      <c r="T3" s="111"/>
      <c r="U3" s="111"/>
      <c r="W3" s="110" t="s">
        <v>1102</v>
      </c>
      <c r="X3" s="110"/>
      <c r="Y3" s="110"/>
      <c r="Z3" s="110"/>
      <c r="AA3" s="110"/>
      <c r="AB3" s="110"/>
      <c r="AD3" s="110" t="s">
        <v>1103</v>
      </c>
      <c r="AE3" s="110"/>
      <c r="AF3" s="110"/>
      <c r="AG3" s="110"/>
      <c r="AH3" s="110"/>
      <c r="AI3" s="110"/>
      <c r="AK3" s="110" t="s">
        <v>1104</v>
      </c>
      <c r="AL3" s="110"/>
      <c r="AM3" s="110"/>
      <c r="AN3" s="110"/>
      <c r="AO3" s="110"/>
      <c r="AP3" s="110"/>
    </row>
    <row r="4" spans="1:42" x14ac:dyDescent="0.2">
      <c r="A4" s="42" t="s">
        <v>3</v>
      </c>
      <c r="B4" s="43">
        <v>2026</v>
      </c>
      <c r="C4" s="43">
        <v>2027</v>
      </c>
      <c r="D4" s="43">
        <v>2028</v>
      </c>
      <c r="E4" s="43">
        <v>2029</v>
      </c>
      <c r="F4" s="43">
        <v>2030</v>
      </c>
      <c r="G4" s="44" t="s">
        <v>1036</v>
      </c>
      <c r="H4" s="47"/>
      <c r="I4" s="43">
        <v>2026</v>
      </c>
      <c r="J4" s="43">
        <v>2027</v>
      </c>
      <c r="K4" s="43">
        <v>2028</v>
      </c>
      <c r="L4" s="43">
        <v>2029</v>
      </c>
      <c r="M4" s="43">
        <v>2030</v>
      </c>
      <c r="N4" s="44" t="s">
        <v>1036</v>
      </c>
      <c r="P4" s="43">
        <v>2026</v>
      </c>
      <c r="Q4" s="43">
        <v>2027</v>
      </c>
      <c r="R4" s="43">
        <v>2028</v>
      </c>
      <c r="S4" s="43">
        <v>2029</v>
      </c>
      <c r="T4" s="43">
        <v>2030</v>
      </c>
      <c r="U4" s="44" t="s">
        <v>1036</v>
      </c>
      <c r="W4" s="43">
        <v>2021</v>
      </c>
      <c r="X4" s="43">
        <v>2022</v>
      </c>
      <c r="Y4" s="43">
        <v>2023</v>
      </c>
      <c r="Z4" s="43">
        <v>2024</v>
      </c>
      <c r="AA4" s="43">
        <v>2025</v>
      </c>
      <c r="AB4" s="44" t="s">
        <v>1036</v>
      </c>
      <c r="AD4" s="43">
        <v>2021</v>
      </c>
      <c r="AE4" s="43">
        <v>2022</v>
      </c>
      <c r="AF4" s="43">
        <v>2023</v>
      </c>
      <c r="AG4" s="43">
        <v>2024</v>
      </c>
      <c r="AH4" s="43">
        <v>2025</v>
      </c>
      <c r="AI4" s="44" t="s">
        <v>1036</v>
      </c>
      <c r="AK4" s="43">
        <v>2016</v>
      </c>
      <c r="AL4" s="43">
        <v>2017</v>
      </c>
      <c r="AM4" s="43">
        <v>2018</v>
      </c>
      <c r="AN4" s="43">
        <v>2019</v>
      </c>
      <c r="AO4" s="43">
        <v>2020</v>
      </c>
      <c r="AP4" s="44" t="s">
        <v>1036</v>
      </c>
    </row>
    <row r="5" spans="1:42" x14ac:dyDescent="0.2">
      <c r="A5" s="48" t="s">
        <v>68</v>
      </c>
      <c r="B5" s="48">
        <f>SUMIF('Capex calcs historical included'!$E:$E,$A5,'Capex calcs historical included'!S:S)</f>
        <v>186</v>
      </c>
      <c r="C5" s="48">
        <f>SUMIF('Capex calcs historical included'!$E:$E,$A5,'Capex calcs historical included'!T:T)</f>
        <v>186</v>
      </c>
      <c r="D5" s="48">
        <f>SUMIF('Capex calcs historical included'!$E:$E,$A5,'Capex calcs historical included'!U:U)</f>
        <v>186</v>
      </c>
      <c r="E5" s="48">
        <f>SUMIF('Capex calcs historical included'!$E:$E,$A5,'Capex calcs historical included'!V:V)</f>
        <v>286</v>
      </c>
      <c r="F5" s="48">
        <f>SUMIF('Capex calcs historical included'!$E:$E,$A5,'Capex calcs historical included'!W:W)</f>
        <v>186</v>
      </c>
      <c r="G5" s="49">
        <f>SUM(B5:F5)</f>
        <v>1030</v>
      </c>
      <c r="H5" s="47"/>
      <c r="I5" s="48">
        <f>SUMIF('Capex calcs historical included'!$E:$E,$A5,'Capex calcs historical included'!AE:AE)</f>
        <v>186.94819684054829</v>
      </c>
      <c r="J5" s="48">
        <f>SUMIF('Capex calcs historical included'!$E:$E,$A5,'Capex calcs historical included'!AF:AF)</f>
        <v>187.42410637939938</v>
      </c>
      <c r="K5" s="48">
        <f>SUMIF('Capex calcs historical included'!$E:$E,$A5,'Capex calcs historical included'!AG:AG)</f>
        <v>187.90122742974401</v>
      </c>
      <c r="L5" s="48">
        <f>SUMIF('Capex calcs historical included'!$E:$E,$A5,'Capex calcs historical included'!AH:AH)</f>
        <v>289.65889806263232</v>
      </c>
      <c r="M5" s="48">
        <f>SUMIF('Capex calcs historical included'!$E:$E,$A5,'Capex calcs historical included'!AI:AI)</f>
        <v>188.85911640922802</v>
      </c>
      <c r="N5" s="49">
        <f>SUM(I5:M5)</f>
        <v>1040.7915451215522</v>
      </c>
      <c r="P5" s="48">
        <f>I5-B5</f>
        <v>0.94819684054829168</v>
      </c>
      <c r="Q5" s="48">
        <f t="shared" ref="Q5:T5" si="0">J5-C5</f>
        <v>1.424106379399376</v>
      </c>
      <c r="R5" s="48">
        <f t="shared" si="0"/>
        <v>1.9012274297440115</v>
      </c>
      <c r="S5" s="48">
        <f t="shared" si="0"/>
        <v>3.6588980626323178</v>
      </c>
      <c r="T5" s="48">
        <f t="shared" si="0"/>
        <v>2.8591164092280223</v>
      </c>
      <c r="U5" s="49">
        <f t="shared" ref="U5:U12" si="1">SUM(P5:T5)</f>
        <v>10.791545121552019</v>
      </c>
      <c r="W5" s="48">
        <f>SUMIF('Capex calcs historical included'!$E:$E,$A5,'Capex calcs historical included'!AW:AW)</f>
        <v>0</v>
      </c>
      <c r="X5" s="48">
        <f>SUMIF('Capex calcs historical included'!$E:$E,$A5,'Capex calcs historical included'!AX:AX)</f>
        <v>2461.7540120527979</v>
      </c>
      <c r="Y5" s="48">
        <f>SUMIF('Capex calcs historical included'!$E:$E,$A5,'Capex calcs historical included'!AY:AY)</f>
        <v>1089.4521389399995</v>
      </c>
      <c r="Z5" s="48">
        <f>SUMIF('Capex calcs historical included'!$E:$E,$A5,'Capex calcs historical included'!AZ:AZ)</f>
        <v>21.434419999999996</v>
      </c>
      <c r="AA5" s="48">
        <f>SUMIF('Capex calcs historical included'!$E:$E,$A5,'Capex calcs historical included'!BA:BA)</f>
        <v>0</v>
      </c>
      <c r="AB5" s="49">
        <f>SUM(W5:AA5)</f>
        <v>3572.6405709927972</v>
      </c>
      <c r="AD5" s="48">
        <f>SUMIF('Capex calcs historical included'!$E:$E,$A5,'Capex calcs historical included'!BC:BC)</f>
        <v>0</v>
      </c>
      <c r="AE5" s="48">
        <f>SUMIF('Capex calcs historical included'!$E:$E,$A5,'Capex calcs historical included'!BD:BD)</f>
        <v>0</v>
      </c>
      <c r="AF5" s="48">
        <f>SUMIF('Capex calcs historical included'!$E:$E,$A5,'Capex calcs historical included'!BE:BE)</f>
        <v>0</v>
      </c>
      <c r="AG5" s="48">
        <f>SUMIF('Capex calcs historical included'!$E:$E,$A5,'Capex calcs historical included'!BF:BF)</f>
        <v>0</v>
      </c>
      <c r="AH5" s="48">
        <f>SUMIF('Capex calcs historical included'!$E:$E,$A5,'Capex calcs historical included'!BG:BG)</f>
        <v>0</v>
      </c>
      <c r="AI5" s="49">
        <f>SUM(AD5:AH5)</f>
        <v>0</v>
      </c>
      <c r="AK5" s="48">
        <f>SUMIF('Capex calcs historical included'!$E:$E,$A5,'Capex calcs historical included'!BI:BI)</f>
        <v>247.70637239809091</v>
      </c>
      <c r="AL5" s="48">
        <f>SUMIF('Capex calcs historical included'!$E:$E,$A5,'Capex calcs historical included'!BJ:BJ)</f>
        <v>440.6863546159322</v>
      </c>
      <c r="AM5" s="48">
        <f>SUMIF('Capex calcs historical included'!$E:$E,$A5,'Capex calcs historical included'!BK:BK)</f>
        <v>407.33187861754607</v>
      </c>
      <c r="AN5" s="48">
        <f>SUMIF('Capex calcs historical included'!$E:$E,$A5,'Capex calcs historical included'!BL:BL)</f>
        <v>10.540791565404474</v>
      </c>
      <c r="AO5" s="48">
        <f>SUMIF('Capex calcs historical included'!$E:$E,$A5,'Capex calcs historical included'!BM:BM)</f>
        <v>0</v>
      </c>
      <c r="AP5" s="49">
        <f>SUM(AK5:AO5)</f>
        <v>1106.2653971969737</v>
      </c>
    </row>
    <row r="6" spans="1:42" x14ac:dyDescent="0.2">
      <c r="A6" s="48" t="s">
        <v>36</v>
      </c>
      <c r="B6" s="48">
        <f>SUMIF('Capex calcs historical included'!$E:$E,$A6,'Capex calcs historical included'!S:S)</f>
        <v>6644</v>
      </c>
      <c r="C6" s="48">
        <f>SUMIF('Capex calcs historical included'!$E:$E,$A6,'Capex calcs historical included'!T:T)</f>
        <v>5744.2</v>
      </c>
      <c r="D6" s="48">
        <f>SUMIF('Capex calcs historical included'!$E:$E,$A6,'Capex calcs historical included'!U:U)</f>
        <v>6572.6</v>
      </c>
      <c r="E6" s="48">
        <f>SUMIF('Capex calcs historical included'!$E:$E,$A6,'Capex calcs historical included'!V:V)</f>
        <v>4513</v>
      </c>
      <c r="F6" s="48">
        <f>SUMIF('Capex calcs historical included'!$E:$E,$A6,'Capex calcs historical included'!W:W)</f>
        <v>4003.7999999999997</v>
      </c>
      <c r="G6" s="49">
        <f t="shared" ref="G6:G12" si="2">SUM(B6:F6)</f>
        <v>27477.600000000002</v>
      </c>
      <c r="H6" s="47"/>
      <c r="I6" s="48">
        <f>SUMIF('Capex calcs historical included'!$E:$E,$A6,'Capex calcs historical included'!AE:AE)</f>
        <v>6677.869998970983</v>
      </c>
      <c r="J6" s="48">
        <f>SUMIF('Capex calcs historical included'!$E:$E,$A6,'Capex calcs historical included'!AF:AF)</f>
        <v>5788.1803863685263</v>
      </c>
      <c r="K6" s="48">
        <f>SUMIF('Capex calcs historical included'!$E:$E,$A6,'Capex calcs historical included'!AG:AG)</f>
        <v>6639.7828355093297</v>
      </c>
      <c r="L6" s="48">
        <f>SUMIF('Capex calcs historical included'!$E:$E,$A6,'Capex calcs historical included'!AH:AH)</f>
        <v>4570.7363879603481</v>
      </c>
      <c r="M6" s="48">
        <f>SUMIF('Capex calcs historical included'!$E:$E,$A6,'Capex calcs historical included'!AI:AI)</f>
        <v>4065.344786447672</v>
      </c>
      <c r="N6" s="49">
        <f t="shared" ref="N6:N12" si="3">SUM(I6:M6)</f>
        <v>27741.914395256859</v>
      </c>
      <c r="P6" s="48">
        <f t="shared" ref="P6:P12" si="4">I6-B6</f>
        <v>33.869998970983033</v>
      </c>
      <c r="Q6" s="48">
        <f t="shared" ref="Q6:Q12" si="5">J6-C6</f>
        <v>43.980386368526524</v>
      </c>
      <c r="R6" s="48">
        <f t="shared" ref="R6:R12" si="6">K6-D6</f>
        <v>67.182835509329379</v>
      </c>
      <c r="S6" s="48">
        <f t="shared" ref="S6:S12" si="7">L6-E6</f>
        <v>57.736387960348111</v>
      </c>
      <c r="T6" s="48">
        <f t="shared" ref="T6:T12" si="8">M6-F6</f>
        <v>61.544786447672323</v>
      </c>
      <c r="U6" s="49">
        <f t="shared" si="1"/>
        <v>264.31439525685937</v>
      </c>
      <c r="W6" s="48">
        <f>SUMIF('Capex calcs historical included'!$E:$E,$A6,'Capex calcs historical included'!AW:AW)</f>
        <v>3175.8460709788769</v>
      </c>
      <c r="X6" s="48">
        <f>SUMIF('Capex calcs historical included'!$E:$E,$A6,'Capex calcs historical included'!AX:AX)</f>
        <v>4145.560533797202</v>
      </c>
      <c r="Y6" s="48">
        <f>SUMIF('Capex calcs historical included'!$E:$E,$A6,'Capex calcs historical included'!AY:AY)</f>
        <v>5137.4150251200008</v>
      </c>
      <c r="Z6" s="48">
        <f>SUMIF('Capex calcs historical included'!$E:$E,$A6,'Capex calcs historical included'!AZ:AZ)</f>
        <v>1633.0694299999993</v>
      </c>
      <c r="AA6" s="48">
        <f>SUMIF('Capex calcs historical included'!$E:$E,$A6,'Capex calcs historical included'!BA:BA)</f>
        <v>1274.1120000000001</v>
      </c>
      <c r="AB6" s="49">
        <f t="shared" ref="AB6:AB12" si="9">SUM(W6:AA6)</f>
        <v>15366.00305989608</v>
      </c>
      <c r="AD6" s="48">
        <f>SUMIF('Capex calcs historical included'!$E:$E,$A6,'Capex calcs historical included'!BC:BC)</f>
        <v>6039.4518863579124</v>
      </c>
      <c r="AE6" s="48">
        <f>SUMIF('Capex calcs historical included'!$E:$E,$A6,'Capex calcs historical included'!BD:BD)</f>
        <v>2889.4757994585175</v>
      </c>
      <c r="AF6" s="48">
        <f>SUMIF('Capex calcs historical included'!$E:$E,$A6,'Capex calcs historical included'!BE:BE)</f>
        <v>3562.4245530916614</v>
      </c>
      <c r="AG6" s="48">
        <f>SUMIF('Capex calcs historical included'!$E:$E,$A6,'Capex calcs historical included'!BF:BF)</f>
        <v>3320.6556091696502</v>
      </c>
      <c r="AH6" s="48">
        <f>SUMIF('Capex calcs historical included'!$E:$E,$A6,'Capex calcs historical included'!BG:BG)</f>
        <v>3811.5501211657929</v>
      </c>
      <c r="AI6" s="49">
        <f t="shared" ref="AI6:AI12" si="10">SUM(AD6:AH6)</f>
        <v>19623.557969243535</v>
      </c>
      <c r="AK6" s="48">
        <f>SUMIF('Capex calcs historical included'!$E:$E,$A6,'Capex calcs historical included'!BI:BI)</f>
        <v>2919.9721266775646</v>
      </c>
      <c r="AL6" s="48">
        <f>SUMIF('Capex calcs historical included'!$E:$E,$A6,'Capex calcs historical included'!BJ:BJ)</f>
        <v>7009.5872122535602</v>
      </c>
      <c r="AM6" s="48">
        <f>SUMIF('Capex calcs historical included'!$E:$E,$A6,'Capex calcs historical included'!BK:BK)</f>
        <v>1515.092235376354</v>
      </c>
      <c r="AN6" s="48">
        <f>SUMIF('Capex calcs historical included'!$E:$E,$A6,'Capex calcs historical included'!BL:BL)</f>
        <v>1617.004833557917</v>
      </c>
      <c r="AO6" s="48">
        <f>SUMIF('Capex calcs historical included'!$E:$E,$A6,'Capex calcs historical included'!BM:BM)</f>
        <v>2044.5309887822348</v>
      </c>
      <c r="AP6" s="49">
        <f t="shared" ref="AP6:AP12" si="11">SUM(AK6:AO6)</f>
        <v>15106.187396647632</v>
      </c>
    </row>
    <row r="7" spans="1:42" x14ac:dyDescent="0.2">
      <c r="A7" s="48" t="s">
        <v>91</v>
      </c>
      <c r="B7" s="48">
        <f>SUMIF('Capex calcs historical included'!$E:$E,$A7,'Capex calcs historical included'!S:S)</f>
        <v>4018.4</v>
      </c>
      <c r="C7" s="48">
        <f>SUMIF('Capex calcs historical included'!$E:$E,$A7,'Capex calcs historical included'!T:T)</f>
        <v>3767.4</v>
      </c>
      <c r="D7" s="48">
        <f>SUMIF('Capex calcs historical included'!$E:$E,$A7,'Capex calcs historical included'!U:U)</f>
        <v>4875.3999999999996</v>
      </c>
      <c r="E7" s="48">
        <f>SUMIF('Capex calcs historical included'!$E:$E,$A7,'Capex calcs historical included'!V:V)</f>
        <v>4105.3999999999996</v>
      </c>
      <c r="F7" s="48">
        <f>SUMIF('Capex calcs historical included'!$E:$E,$A7,'Capex calcs historical included'!W:W)</f>
        <v>4025.3999999999996</v>
      </c>
      <c r="G7" s="49">
        <f t="shared" si="2"/>
        <v>20792</v>
      </c>
      <c r="H7" s="47"/>
      <c r="I7" s="48">
        <f>SUMIF('Capex calcs historical included'!$E:$E,$A7,'Capex calcs historical included'!AE:AE)</f>
        <v>4038.8851300218244</v>
      </c>
      <c r="J7" s="48">
        <f>SUMIF('Capex calcs historical included'!$E:$E,$A7,'Capex calcs historical included'!AF:AF)</f>
        <v>3796.2450450201568</v>
      </c>
      <c r="K7" s="48">
        <f>SUMIF('Capex calcs historical included'!$E:$E,$A7,'Capex calcs historical included'!AG:AG)</f>
        <v>4925.2346462955575</v>
      </c>
      <c r="L7" s="48">
        <f>SUMIF('Capex calcs historical included'!$E:$E,$A7,'Capex calcs historical included'!AH:AH)</f>
        <v>4157.9218185536029</v>
      </c>
      <c r="M7" s="48">
        <f>SUMIF('Capex calcs historical included'!$E:$E,$A7,'Capex calcs historical included'!AI:AI)</f>
        <v>4087.2768128693897</v>
      </c>
      <c r="N7" s="49">
        <f t="shared" si="3"/>
        <v>21005.563452760533</v>
      </c>
      <c r="P7" s="48">
        <f t="shared" si="4"/>
        <v>20.485130021824261</v>
      </c>
      <c r="Q7" s="48">
        <f t="shared" si="5"/>
        <v>28.845045020156704</v>
      </c>
      <c r="R7" s="48">
        <f t="shared" si="6"/>
        <v>49.834646295557832</v>
      </c>
      <c r="S7" s="48">
        <f t="shared" si="7"/>
        <v>52.521818553603225</v>
      </c>
      <c r="T7" s="48">
        <f t="shared" si="8"/>
        <v>61.876812869390051</v>
      </c>
      <c r="U7" s="49">
        <f t="shared" si="1"/>
        <v>213.56345276053207</v>
      </c>
      <c r="W7" s="48">
        <f>SUMIF('Capex calcs historical included'!$E:$E,$A7,'Capex calcs historical included'!AW:AW)</f>
        <v>4693.9217233384998</v>
      </c>
      <c r="X7" s="48">
        <f>SUMIF('Capex calcs historical included'!$E:$E,$A7,'Capex calcs historical included'!AX:AX)</f>
        <v>2891.872308062063</v>
      </c>
      <c r="Y7" s="48">
        <f>SUMIF('Capex calcs historical included'!$E:$E,$A7,'Capex calcs historical included'!AY:AY)</f>
        <v>3557.7304623000009</v>
      </c>
      <c r="Z7" s="48">
        <f>SUMIF('Capex calcs historical included'!$E:$E,$A7,'Capex calcs historical included'!AZ:AZ)</f>
        <v>3332.4905400000002</v>
      </c>
      <c r="AA7" s="48">
        <f>SUMIF('Capex calcs historical included'!$E:$E,$A7,'Capex calcs historical included'!BA:BA)</f>
        <v>2523.8360000000002</v>
      </c>
      <c r="AB7" s="49">
        <f t="shared" si="9"/>
        <v>16999.851033700565</v>
      </c>
      <c r="AD7" s="48">
        <f>SUMIF('Capex calcs historical included'!$E:$E,$A7,'Capex calcs historical included'!BC:BC)</f>
        <v>2106.5588685722878</v>
      </c>
      <c r="AE7" s="48">
        <f>SUMIF('Capex calcs historical included'!$E:$E,$A7,'Capex calcs historical included'!BD:BD)</f>
        <v>1438.6419592240725</v>
      </c>
      <c r="AF7" s="48">
        <f>SUMIF('Capex calcs historical included'!$E:$E,$A7,'Capex calcs historical included'!BE:BE)</f>
        <v>1683.6116038583878</v>
      </c>
      <c r="AG7" s="48">
        <f>SUMIF('Capex calcs historical included'!$E:$E,$A7,'Capex calcs historical included'!BF:BF)</f>
        <v>1440.5785363309512</v>
      </c>
      <c r="AH7" s="48">
        <f>SUMIF('Capex calcs historical included'!$E:$E,$A7,'Capex calcs historical included'!BG:BG)</f>
        <v>1655.3366712114262</v>
      </c>
      <c r="AI7" s="49">
        <f t="shared" si="10"/>
        <v>8324.7276391971263</v>
      </c>
      <c r="AK7" s="48">
        <f>SUMIF('Capex calcs historical included'!$E:$E,$A7,'Capex calcs historical included'!BI:BI)</f>
        <v>4080.7809281029081</v>
      </c>
      <c r="AL7" s="48">
        <f>SUMIF('Capex calcs historical included'!$E:$E,$A7,'Capex calcs historical included'!BJ:BJ)</f>
        <v>4103.5525251284516</v>
      </c>
      <c r="AM7" s="48">
        <f>SUMIF('Capex calcs historical included'!$E:$E,$A7,'Capex calcs historical included'!BK:BK)</f>
        <v>7996.4376558886079</v>
      </c>
      <c r="AN7" s="48">
        <f>SUMIF('Capex calcs historical included'!$E:$E,$A7,'Capex calcs historical included'!BL:BL)</f>
        <v>7115.2050574972882</v>
      </c>
      <c r="AO7" s="48">
        <f>SUMIF('Capex calcs historical included'!$E:$E,$A7,'Capex calcs historical included'!BM:BM)</f>
        <v>8520.9907029836013</v>
      </c>
      <c r="AP7" s="49">
        <f t="shared" si="11"/>
        <v>31816.966869600859</v>
      </c>
    </row>
    <row r="8" spans="1:42" x14ac:dyDescent="0.2">
      <c r="A8" s="48" t="s">
        <v>31</v>
      </c>
      <c r="B8" s="48">
        <f>SUMIF('Capex calcs historical included'!$E:$E,$A8,'Capex calcs historical included'!S:S)</f>
        <v>1346</v>
      </c>
      <c r="C8" s="48">
        <f>SUMIF('Capex calcs historical included'!$E:$E,$A8,'Capex calcs historical included'!T:T)</f>
        <v>1636</v>
      </c>
      <c r="D8" s="48">
        <f>SUMIF('Capex calcs historical included'!$E:$E,$A8,'Capex calcs historical included'!U:U)</f>
        <v>1066</v>
      </c>
      <c r="E8" s="48">
        <f>SUMIF('Capex calcs historical included'!$E:$E,$A8,'Capex calcs historical included'!V:V)</f>
        <v>1267</v>
      </c>
      <c r="F8" s="48">
        <f>SUMIF('Capex calcs historical included'!$E:$E,$A8,'Capex calcs historical included'!W:W)</f>
        <v>1066</v>
      </c>
      <c r="G8" s="49">
        <f t="shared" si="2"/>
        <v>6381</v>
      </c>
      <c r="H8" s="47"/>
      <c r="I8" s="48">
        <f>SUMIF('Capex calcs historical included'!$E:$E,$A8,'Capex calcs historical included'!AE:AE)</f>
        <v>1352.8616825127847</v>
      </c>
      <c r="J8" s="48">
        <f>SUMIF('Capex calcs historical included'!$E:$E,$A8,'Capex calcs historical included'!AF:AF)</f>
        <v>1648.5260109499859</v>
      </c>
      <c r="K8" s="48">
        <f>SUMIF('Capex calcs historical included'!$E:$E,$A8,'Capex calcs historical included'!AG:AG)</f>
        <v>1076.8962819360597</v>
      </c>
      <c r="L8" s="48">
        <f>SUMIF('Capex calcs historical included'!$E:$E,$A8,'Capex calcs historical included'!AH:AH)</f>
        <v>1283.2091742844584</v>
      </c>
      <c r="M8" s="48">
        <f>SUMIF('Capex calcs historical included'!$E:$E,$A8,'Capex calcs historical included'!AI:AI)</f>
        <v>1082.3861187754683</v>
      </c>
      <c r="N8" s="49">
        <f t="shared" si="3"/>
        <v>6443.879268458757</v>
      </c>
      <c r="P8" s="48">
        <f t="shared" si="4"/>
        <v>6.8616825127846823</v>
      </c>
      <c r="Q8" s="48">
        <f t="shared" si="5"/>
        <v>12.526010949985903</v>
      </c>
      <c r="R8" s="48">
        <f t="shared" si="6"/>
        <v>10.896281936059722</v>
      </c>
      <c r="S8" s="48">
        <f t="shared" si="7"/>
        <v>16.209174284458413</v>
      </c>
      <c r="T8" s="48">
        <f t="shared" si="8"/>
        <v>16.386118775468276</v>
      </c>
      <c r="U8" s="49">
        <f t="shared" si="1"/>
        <v>62.879268458756997</v>
      </c>
      <c r="W8" s="48">
        <f>SUMIF('Capex calcs historical included'!$E:$E,$A8,'Capex calcs historical included'!AW:AW)</f>
        <v>2860.3491277196536</v>
      </c>
      <c r="X8" s="48">
        <f>SUMIF('Capex calcs historical included'!$E:$E,$A8,'Capex calcs historical included'!AX:AX)</f>
        <v>2685.7490909928447</v>
      </c>
      <c r="Y8" s="48">
        <f>SUMIF('Capex calcs historical included'!$E:$E,$A8,'Capex calcs historical included'!AY:AY)</f>
        <v>528.04938852000009</v>
      </c>
      <c r="Z8" s="48">
        <f>SUMIF('Capex calcs historical included'!$E:$E,$A8,'Capex calcs historical included'!AZ:AZ)</f>
        <v>1811.4155400000006</v>
      </c>
      <c r="AA8" s="48">
        <f>SUMIF('Capex calcs historical included'!$E:$E,$A8,'Capex calcs historical included'!BA:BA)</f>
        <v>1787.7629999999999</v>
      </c>
      <c r="AB8" s="49">
        <f t="shared" si="9"/>
        <v>9673.3261472324994</v>
      </c>
      <c r="AD8" s="48">
        <f>SUMIF('Capex calcs historical included'!$E:$E,$A8,'Capex calcs historical included'!BC:BC)</f>
        <v>3344.1713078075691</v>
      </c>
      <c r="AE8" s="48">
        <f>SUMIF('Capex calcs historical included'!$E:$E,$A8,'Capex calcs historical included'!BD:BD)</f>
        <v>2025.3030815622342</v>
      </c>
      <c r="AF8" s="48">
        <f>SUMIF('Capex calcs historical included'!$E:$E,$A8,'Capex calcs historical included'!BE:BE)</f>
        <v>1410.9629046976074</v>
      </c>
      <c r="AG8" s="48">
        <f>SUMIF('Capex calcs historical included'!$E:$E,$A8,'Capex calcs historical included'!BF:BF)</f>
        <v>1011.1751932347055</v>
      </c>
      <c r="AH8" s="48">
        <f>SUMIF('Capex calcs historical included'!$E:$E,$A8,'Capex calcs historical included'!BG:BG)</f>
        <v>1911.1679186672798</v>
      </c>
      <c r="AI8" s="49">
        <f t="shared" si="10"/>
        <v>9702.7804059693954</v>
      </c>
      <c r="AK8" s="48">
        <f>SUMIF('Capex calcs historical included'!$E:$E,$A8,'Capex calcs historical included'!BI:BI)</f>
        <v>1474.1110916720183</v>
      </c>
      <c r="AL8" s="48">
        <f>SUMIF('Capex calcs historical included'!$E:$E,$A8,'Capex calcs historical included'!BJ:BJ)</f>
        <v>2268.6351142454237</v>
      </c>
      <c r="AM8" s="48">
        <f>SUMIF('Capex calcs historical included'!$E:$E,$A8,'Capex calcs historical included'!BK:BK)</f>
        <v>1351.524854028431</v>
      </c>
      <c r="AN8" s="48">
        <f>SUMIF('Capex calcs historical included'!$E:$E,$A8,'Capex calcs historical included'!BL:BL)</f>
        <v>2097.336826298726</v>
      </c>
      <c r="AO8" s="48">
        <f>SUMIF('Capex calcs historical included'!$E:$E,$A8,'Capex calcs historical included'!BM:BM)</f>
        <v>4087.718635169183</v>
      </c>
      <c r="AP8" s="49">
        <f t="shared" si="11"/>
        <v>11279.326521413783</v>
      </c>
    </row>
    <row r="9" spans="1:42" x14ac:dyDescent="0.2">
      <c r="A9" s="48" t="s">
        <v>79</v>
      </c>
      <c r="B9" s="48">
        <f>SUMIF('Capex calcs historical included'!$E:$E,$A9,'Capex calcs historical included'!S:S)</f>
        <v>17174.884293035018</v>
      </c>
      <c r="C9" s="48">
        <f>SUMIF('Capex calcs historical included'!$E:$E,$A9,'Capex calcs historical included'!T:T)</f>
        <v>11182.881760547401</v>
      </c>
      <c r="D9" s="48">
        <f>SUMIF('Capex calcs historical included'!$E:$E,$A9,'Capex calcs historical included'!U:U)</f>
        <v>7639.1606688941183</v>
      </c>
      <c r="E9" s="48">
        <f>SUMIF('Capex calcs historical included'!$E:$E,$A9,'Capex calcs historical included'!V:V)</f>
        <v>10965.973571602524</v>
      </c>
      <c r="F9" s="48">
        <f>SUMIF('Capex calcs historical included'!$E:$E,$A9,'Capex calcs historical included'!W:W)</f>
        <v>6690.6430770350198</v>
      </c>
      <c r="G9" s="49">
        <f t="shared" si="2"/>
        <v>53653.543371114079</v>
      </c>
      <c r="H9" s="47"/>
      <c r="I9" s="48">
        <f>SUMIF('Capex calcs historical included'!$E:$E,$A9,'Capex calcs historical included'!AE:AE)</f>
        <v>17262.438975956724</v>
      </c>
      <c r="J9" s="48">
        <f>SUMIF('Capex calcs historical included'!$E:$E,$A9,'Capex calcs historical included'!AF:AF)</f>
        <v>11268.503337188611</v>
      </c>
      <c r="K9" s="48">
        <f>SUMIF('Capex calcs historical included'!$E:$E,$A9,'Capex calcs historical included'!AG:AG)</f>
        <v>7717.2455173023072</v>
      </c>
      <c r="L9" s="48">
        <f>SUMIF('Capex calcs historical included'!$E:$E,$A9,'Capex calcs historical included'!AH:AH)</f>
        <v>11106.265108162015</v>
      </c>
      <c r="M9" s="48">
        <f>SUMIF('Capex calcs historical included'!$E:$E,$A9,'Capex calcs historical included'!AI:AI)</f>
        <v>6793.4889233244749</v>
      </c>
      <c r="N9" s="49">
        <f t="shared" si="3"/>
        <v>54147.94186193413</v>
      </c>
      <c r="P9" s="48">
        <f t="shared" si="4"/>
        <v>87.554682921705535</v>
      </c>
      <c r="Q9" s="48">
        <f t="shared" si="5"/>
        <v>85.621576641209685</v>
      </c>
      <c r="R9" s="48">
        <f t="shared" si="6"/>
        <v>78.084848408188918</v>
      </c>
      <c r="S9" s="48">
        <f t="shared" si="7"/>
        <v>140.29153655949085</v>
      </c>
      <c r="T9" s="48">
        <f t="shared" si="8"/>
        <v>102.84584628945504</v>
      </c>
      <c r="U9" s="49">
        <f t="shared" si="1"/>
        <v>494.39849082005003</v>
      </c>
      <c r="W9" s="48">
        <f>SUMIF('Capex calcs historical included'!$E:$E,$A9,'Capex calcs historical included'!AW:AW)</f>
        <v>17311.751585237311</v>
      </c>
      <c r="X9" s="48">
        <f>SUMIF('Capex calcs historical included'!$E:$E,$A9,'Capex calcs historical included'!AX:AX)</f>
        <v>7141.8753617305701</v>
      </c>
      <c r="Y9" s="48">
        <f>SUMIF('Capex calcs historical included'!$E:$E,$A9,'Capex calcs historical included'!AY:AY)</f>
        <v>18227.457848820002</v>
      </c>
      <c r="Z9" s="48">
        <f>SUMIF('Capex calcs historical included'!$E:$E,$A9,'Capex calcs historical included'!AZ:AZ)</f>
        <v>5147.2618599999996</v>
      </c>
      <c r="AA9" s="48">
        <f>SUMIF('Capex calcs historical included'!$E:$E,$A9,'Capex calcs historical included'!BA:BA)</f>
        <v>9199.4319999999989</v>
      </c>
      <c r="AB9" s="49">
        <f t="shared" si="9"/>
        <v>57027.778655787886</v>
      </c>
      <c r="AD9" s="48">
        <f>SUMIF('Capex calcs historical included'!$E:$E,$A9,'Capex calcs historical included'!BC:BC)</f>
        <v>17995.115824733304</v>
      </c>
      <c r="AE9" s="48">
        <f>SUMIF('Capex calcs historical included'!$E:$E,$A9,'Capex calcs historical included'!BD:BD)</f>
        <v>3208.9857870880346</v>
      </c>
      <c r="AF9" s="48">
        <f>SUMIF('Capex calcs historical included'!$E:$E,$A9,'Capex calcs historical included'!BE:BE)</f>
        <v>2865.7168324351105</v>
      </c>
      <c r="AG9" s="48">
        <f>SUMIF('Capex calcs historical included'!$E:$E,$A9,'Capex calcs historical included'!BF:BF)</f>
        <v>5676.9622745944907</v>
      </c>
      <c r="AH9" s="48">
        <f>SUMIF('Capex calcs historical included'!$E:$E,$A9,'Capex calcs historical included'!BG:BG)</f>
        <v>2983.6310256836878</v>
      </c>
      <c r="AI9" s="49">
        <f t="shared" si="10"/>
        <v>32730.411744534627</v>
      </c>
      <c r="AK9" s="48">
        <f>SUMIF('Capex calcs historical included'!$E:$E,$A9,'Capex calcs historical included'!BI:BI)</f>
        <v>3764.6243740945638</v>
      </c>
      <c r="AL9" s="48">
        <f>SUMIF('Capex calcs historical included'!$E:$E,$A9,'Capex calcs historical included'!BJ:BJ)</f>
        <v>3774.518753576941</v>
      </c>
      <c r="AM9" s="48">
        <f>SUMIF('Capex calcs historical included'!$E:$E,$A9,'Capex calcs historical included'!BK:BK)</f>
        <v>3535.1236940554609</v>
      </c>
      <c r="AN9" s="48">
        <f>SUMIF('Capex calcs historical included'!$E:$E,$A9,'Capex calcs historical included'!BL:BL)</f>
        <v>5451.8776419784335</v>
      </c>
      <c r="AO9" s="48">
        <f>SUMIF('Capex calcs historical included'!$E:$E,$A9,'Capex calcs historical included'!BM:BM)</f>
        <v>5262.2119654974049</v>
      </c>
      <c r="AP9" s="49">
        <f t="shared" si="11"/>
        <v>21788.356429202806</v>
      </c>
    </row>
    <row r="10" spans="1:42" x14ac:dyDescent="0.2">
      <c r="A10" s="48" t="s">
        <v>34</v>
      </c>
      <c r="B10" s="48">
        <f>SUMIF('Capex calcs historical included'!$E:$E,$A10,'Capex calcs historical included'!S:S)</f>
        <v>5258.1504999999997</v>
      </c>
      <c r="C10" s="48">
        <f>SUMIF('Capex calcs historical included'!$E:$E,$A10,'Capex calcs historical included'!T:T)</f>
        <v>4701.5505000000012</v>
      </c>
      <c r="D10" s="48">
        <f>SUMIF('Capex calcs historical included'!$E:$E,$A10,'Capex calcs historical included'!U:U)</f>
        <v>4319.0505000000012</v>
      </c>
      <c r="E10" s="48">
        <f>SUMIF('Capex calcs historical included'!$E:$E,$A10,'Capex calcs historical included'!V:V)</f>
        <v>4204.0255000000006</v>
      </c>
      <c r="F10" s="48">
        <f>SUMIF('Capex calcs historical included'!$E:$E,$A10,'Capex calcs historical included'!W:W)</f>
        <v>4104.0255000000006</v>
      </c>
      <c r="G10" s="49">
        <f t="shared" si="2"/>
        <v>22586.802500000002</v>
      </c>
      <c r="H10" s="47"/>
      <c r="I10" s="48">
        <f>SUMIF('Capex calcs historical included'!$E:$E,$A10,'Capex calcs historical included'!AE:AE)</f>
        <v>5284.955670382943</v>
      </c>
      <c r="J10" s="48">
        <f>SUMIF('Capex calcs historical included'!$E:$E,$A10,'Capex calcs historical included'!AF:AF)</f>
        <v>4737.5478551619262</v>
      </c>
      <c r="K10" s="48">
        <f>SUMIF('Capex calcs historical included'!$E:$E,$A10,'Capex calcs historical included'!AG:AG)</f>
        <v>4363.1983348443509</v>
      </c>
      <c r="L10" s="48">
        <f>SUMIF('Capex calcs historical included'!$E:$E,$A10,'Capex calcs historical included'!AH:AH)</f>
        <v>4257.8090690811441</v>
      </c>
      <c r="M10" s="48">
        <f>SUMIF('Capex calcs historical included'!$E:$E,$A10,'Capex calcs historical included'!AI:AI)</f>
        <v>4167.1109121018299</v>
      </c>
      <c r="N10" s="49">
        <f t="shared" si="3"/>
        <v>22810.621841572196</v>
      </c>
      <c r="P10" s="48">
        <f t="shared" si="4"/>
        <v>26.805170382943288</v>
      </c>
      <c r="Q10" s="48">
        <f t="shared" si="5"/>
        <v>35.997355161925043</v>
      </c>
      <c r="R10" s="48">
        <f t="shared" si="6"/>
        <v>44.147834844349745</v>
      </c>
      <c r="S10" s="48">
        <f t="shared" si="7"/>
        <v>53.783569081143469</v>
      </c>
      <c r="T10" s="48">
        <f t="shared" si="8"/>
        <v>63.085412101829206</v>
      </c>
      <c r="U10" s="49">
        <f t="shared" si="1"/>
        <v>223.81934157219075</v>
      </c>
      <c r="W10" s="48">
        <f>SUMIF('Capex calcs historical included'!$E:$E,$A10,'Capex calcs historical included'!AW:AW)</f>
        <v>4771.3463884598195</v>
      </c>
      <c r="X10" s="48">
        <f>SUMIF('Capex calcs historical included'!$E:$E,$A10,'Capex calcs historical included'!AX:AX)</f>
        <v>6125.2242575234859</v>
      </c>
      <c r="Y10" s="48">
        <f>SUMIF('Capex calcs historical included'!$E:$E,$A10,'Capex calcs historical included'!AY:AY)</f>
        <v>6946.4855475000004</v>
      </c>
      <c r="Z10" s="48">
        <f>SUMIF('Capex calcs historical included'!$E:$E,$A10,'Capex calcs historical included'!AZ:AZ)</f>
        <v>3873.7209399999988</v>
      </c>
      <c r="AA10" s="48">
        <f>SUMIF('Capex calcs historical included'!$E:$E,$A10,'Capex calcs historical included'!BA:BA)</f>
        <v>3033.9830000000002</v>
      </c>
      <c r="AB10" s="49">
        <f t="shared" si="9"/>
        <v>24750.760133483305</v>
      </c>
      <c r="AD10" s="48">
        <f>SUMIF('Capex calcs historical included'!$E:$E,$A10,'Capex calcs historical included'!BC:BC)</f>
        <v>4110.342275398817</v>
      </c>
      <c r="AE10" s="48">
        <f>SUMIF('Capex calcs historical included'!$E:$E,$A10,'Capex calcs historical included'!BD:BD)</f>
        <v>3442.8226069358334</v>
      </c>
      <c r="AF10" s="48">
        <f>SUMIF('Capex calcs historical included'!$E:$E,$A10,'Capex calcs historical included'!BE:BE)</f>
        <v>3708.8255621228245</v>
      </c>
      <c r="AG10" s="48">
        <f>SUMIF('Capex calcs historical included'!$E:$E,$A10,'Capex calcs historical included'!BF:BF)</f>
        <v>3467.1551213388989</v>
      </c>
      <c r="AH10" s="48">
        <f>SUMIF('Capex calcs historical included'!$E:$E,$A10,'Capex calcs historical included'!BG:BG)</f>
        <v>2003.5071149717635</v>
      </c>
      <c r="AI10" s="49">
        <f t="shared" si="10"/>
        <v>16732.652680768137</v>
      </c>
      <c r="AK10" s="48">
        <f>SUMIF('Capex calcs historical included'!$E:$E,$A10,'Capex calcs historical included'!BI:BI)</f>
        <v>660.00570200312723</v>
      </c>
      <c r="AL10" s="48">
        <f>SUMIF('Capex calcs historical included'!$E:$E,$A10,'Capex calcs historical included'!BJ:BJ)</f>
        <v>726.47347874338993</v>
      </c>
      <c r="AM10" s="48">
        <f>SUMIF('Capex calcs historical included'!$E:$E,$A10,'Capex calcs historical included'!BK:BK)</f>
        <v>621.9734057671867</v>
      </c>
      <c r="AN10" s="48">
        <f>SUMIF('Capex calcs historical included'!$E:$E,$A10,'Capex calcs historical included'!BL:BL)</f>
        <v>2714.6627216375732</v>
      </c>
      <c r="AO10" s="48">
        <f>SUMIF('Capex calcs historical included'!$E:$E,$A10,'Capex calcs historical included'!BM:BM)</f>
        <v>2112.9275120399998</v>
      </c>
      <c r="AP10" s="49">
        <f t="shared" si="11"/>
        <v>6836.0428201912764</v>
      </c>
    </row>
    <row r="11" spans="1:42" x14ac:dyDescent="0.2">
      <c r="A11" s="48" t="s">
        <v>39</v>
      </c>
      <c r="B11" s="48">
        <f>SUMIF('Capex calcs historical included'!$E:$E,$A11,'Capex calcs historical included'!S:S)</f>
        <v>16905.550999999999</v>
      </c>
      <c r="C11" s="48">
        <f>SUMIF('Capex calcs historical included'!$E:$E,$A11,'Capex calcs historical included'!T:T)</f>
        <v>15842.514800000001</v>
      </c>
      <c r="D11" s="48">
        <f>SUMIF('Capex calcs historical included'!$E:$E,$A11,'Capex calcs historical included'!U:U)</f>
        <v>15569.2893</v>
      </c>
      <c r="E11" s="48">
        <f>SUMIF('Capex calcs historical included'!$E:$E,$A11,'Capex calcs historical included'!V:V)</f>
        <v>16668.060600000001</v>
      </c>
      <c r="F11" s="48">
        <f>SUMIF('Capex calcs historical included'!$E:$E,$A11,'Capex calcs historical included'!W:W)</f>
        <v>12693.8063</v>
      </c>
      <c r="G11" s="49">
        <f t="shared" si="2"/>
        <v>77679.221999999994</v>
      </c>
      <c r="H11" s="47"/>
      <c r="I11" s="48">
        <f>SUMIF('Capex calcs historical included'!$E:$E,$A11,'Capex calcs historical included'!AE:AE)</f>
        <v>16991.732666913584</v>
      </c>
      <c r="J11" s="48">
        <f>SUMIF('Capex calcs historical included'!$E:$E,$A11,'Capex calcs historical included'!AF:AF)</f>
        <v>15963.812791357039</v>
      </c>
      <c r="K11" s="48">
        <f>SUMIF('Capex calcs historical included'!$E:$E,$A11,'Capex calcs historical included'!AG:AG)</f>
        <v>15728.433170316022</v>
      </c>
      <c r="L11" s="48">
        <f>SUMIF('Capex calcs historical included'!$E:$E,$A11,'Capex calcs historical included'!AH:AH)</f>
        <v>16881.300930899226</v>
      </c>
      <c r="M11" s="48">
        <f>SUMIF('Capex calcs historical included'!$E:$E,$A11,'Capex calcs historical included'!AI:AI)</f>
        <v>12888.930331655331</v>
      </c>
      <c r="N11" s="49">
        <f t="shared" si="3"/>
        <v>78454.209891141203</v>
      </c>
      <c r="P11" s="48">
        <f t="shared" si="4"/>
        <v>86.181666913584195</v>
      </c>
      <c r="Q11" s="48">
        <f t="shared" si="5"/>
        <v>121.29799135703797</v>
      </c>
      <c r="R11" s="48">
        <f t="shared" si="6"/>
        <v>159.143870316022</v>
      </c>
      <c r="S11" s="48">
        <f t="shared" si="7"/>
        <v>213.24033089922523</v>
      </c>
      <c r="T11" s="48">
        <f t="shared" si="8"/>
        <v>195.12403165533033</v>
      </c>
      <c r="U11" s="49">
        <f t="shared" si="1"/>
        <v>774.98789114119973</v>
      </c>
      <c r="W11" s="48">
        <f>SUMIF('Capex calcs historical included'!$E:$E,$A11,'Capex calcs historical included'!AW:AW)</f>
        <v>9246.7870716812176</v>
      </c>
      <c r="X11" s="48">
        <f>SUMIF('Capex calcs historical included'!$E:$E,$A11,'Capex calcs historical included'!AX:AX)</f>
        <v>16523.77799419349</v>
      </c>
      <c r="Y11" s="48">
        <f>SUMIF('Capex calcs historical included'!$E:$E,$A11,'Capex calcs historical included'!AY:AY)</f>
        <v>16666.82075142</v>
      </c>
      <c r="Z11" s="48">
        <f>SUMIF('Capex calcs historical included'!$E:$E,$A11,'Capex calcs historical included'!AZ:AZ)</f>
        <v>20927.251670000005</v>
      </c>
      <c r="AA11" s="48">
        <f>SUMIF('Capex calcs historical included'!$E:$E,$A11,'Capex calcs historical included'!BA:BA)</f>
        <v>15120.002999999999</v>
      </c>
      <c r="AB11" s="49">
        <f t="shared" si="9"/>
        <v>78484.640487294717</v>
      </c>
      <c r="AD11" s="48">
        <f>SUMIF('Capex calcs historical included'!$E:$E,$A11,'Capex calcs historical included'!BC:BC)</f>
        <v>19886.929571453431</v>
      </c>
      <c r="AE11" s="48">
        <f>SUMIF('Capex calcs historical included'!$E:$E,$A11,'Capex calcs historical included'!BD:BD)</f>
        <v>23170.0652011528</v>
      </c>
      <c r="AF11" s="48">
        <f>SUMIF('Capex calcs historical included'!$E:$E,$A11,'Capex calcs historical included'!BE:BE)</f>
        <v>10311.41650414156</v>
      </c>
      <c r="AG11" s="48">
        <f>SUMIF('Capex calcs historical included'!$E:$E,$A11,'Capex calcs historical included'!BF:BF)</f>
        <v>13676.978847677274</v>
      </c>
      <c r="AH11" s="48">
        <f>SUMIF('Capex calcs historical included'!$E:$E,$A11,'Capex calcs historical included'!BG:BG)</f>
        <v>8198.0404865605942</v>
      </c>
      <c r="AI11" s="49">
        <f t="shared" si="10"/>
        <v>75243.430610985655</v>
      </c>
      <c r="AK11" s="48">
        <f>SUMIF('Capex calcs historical included'!$E:$E,$A11,'Capex calcs historical included'!BI:BI)</f>
        <v>6688.0745809376722</v>
      </c>
      <c r="AL11" s="48">
        <f>SUMIF('Capex calcs historical included'!$E:$E,$A11,'Capex calcs historical included'!BJ:BJ)</f>
        <v>8032.4940313983061</v>
      </c>
      <c r="AM11" s="48">
        <f>SUMIF('Capex calcs historical included'!$E:$E,$A11,'Capex calcs historical included'!BK:BK)</f>
        <v>3530.8180889670289</v>
      </c>
      <c r="AN11" s="48">
        <f>SUMIF('Capex calcs historical included'!$E:$E,$A11,'Capex calcs historical included'!BL:BL)</f>
        <v>9119.3978326211218</v>
      </c>
      <c r="AO11" s="48">
        <f>SUMIF('Capex calcs historical included'!$E:$E,$A11,'Capex calcs historical included'!BM:BM)</f>
        <v>8144.9609075972339</v>
      </c>
      <c r="AP11" s="49">
        <f t="shared" si="11"/>
        <v>35515.745441521365</v>
      </c>
    </row>
    <row r="12" spans="1:42" x14ac:dyDescent="0.2">
      <c r="A12" s="48" t="s">
        <v>118</v>
      </c>
      <c r="B12" s="48">
        <f>SUMIF('Capex calcs historical included'!$E:$E,$A12,'Capex calcs historical included'!S:S)</f>
        <v>1400</v>
      </c>
      <c r="C12" s="48">
        <f>SUMIF('Capex calcs historical included'!$E:$E,$A12,'Capex calcs historical included'!T:T)</f>
        <v>23200.354499999998</v>
      </c>
      <c r="D12" s="48">
        <f>SUMIF('Capex calcs historical included'!$E:$E,$A12,'Capex calcs historical included'!U:U)</f>
        <v>17599.973999999998</v>
      </c>
      <c r="E12" s="48">
        <f>SUMIF('Capex calcs historical included'!$E:$E,$A12,'Capex calcs historical included'!V:V)</f>
        <v>6500</v>
      </c>
      <c r="F12" s="48">
        <f>SUMIF('Capex calcs historical included'!$E:$E,$A12,'Capex calcs historical included'!W:W)</f>
        <v>1146</v>
      </c>
      <c r="G12" s="49">
        <f t="shared" si="2"/>
        <v>49846.328499999996</v>
      </c>
      <c r="H12" s="47"/>
      <c r="I12" s="48">
        <f>SUMIF('Capex calcs historical included'!$E:$E,$A12,'Capex calcs historical included'!AE:AE)</f>
        <v>1407.1369654664923</v>
      </c>
      <c r="J12" s="48">
        <f>SUMIF('Capex calcs historical included'!$E:$E,$A12,'Capex calcs historical included'!AF:AF)</f>
        <v>23377.987687353638</v>
      </c>
      <c r="K12" s="48">
        <f>SUMIF('Capex calcs historical included'!$E:$E,$A12,'Capex calcs historical included'!AG:AG)</f>
        <v>17779.874824363338</v>
      </c>
      <c r="L12" s="48">
        <f>SUMIF('Capex calcs historical included'!$E:$E,$A12,'Capex calcs historical included'!AH:AH)</f>
        <v>6583.1567741507342</v>
      </c>
      <c r="M12" s="48">
        <f>SUMIF('Capex calcs historical included'!$E:$E,$A12,'Capex calcs historical included'!AI:AI)</f>
        <v>1163.6158462633082</v>
      </c>
      <c r="N12" s="49">
        <f t="shared" si="3"/>
        <v>50311.77209759751</v>
      </c>
      <c r="P12" s="48">
        <f t="shared" si="4"/>
        <v>7.1369654664922564</v>
      </c>
      <c r="Q12" s="48">
        <f t="shared" si="5"/>
        <v>177.6331873536401</v>
      </c>
      <c r="R12" s="48">
        <f t="shared" si="6"/>
        <v>179.90082436333978</v>
      </c>
      <c r="S12" s="48">
        <f t="shared" si="7"/>
        <v>83.156774150734236</v>
      </c>
      <c r="T12" s="48">
        <f t="shared" si="8"/>
        <v>17.615846263308185</v>
      </c>
      <c r="U12" s="49">
        <f t="shared" si="1"/>
        <v>465.44359759751455</v>
      </c>
      <c r="W12" s="48">
        <f>SUMIF('Capex calcs historical included'!$E:$E,$A12,'Capex calcs historical included'!AW:AW)</f>
        <v>573.31657145871384</v>
      </c>
      <c r="X12" s="48">
        <f>SUMIF('Capex calcs historical included'!$E:$E,$A12,'Capex calcs historical included'!AX:AX)</f>
        <v>1157.8510198077518</v>
      </c>
      <c r="Y12" s="48">
        <f>SUMIF('Capex calcs historical included'!$E:$E,$A12,'Capex calcs historical included'!AY:AY)</f>
        <v>-168.83556407999998</v>
      </c>
      <c r="Z12" s="48">
        <f>SUMIF('Capex calcs historical included'!$E:$E,$A12,'Capex calcs historical included'!AZ:AZ)</f>
        <v>980.97903000000031</v>
      </c>
      <c r="AA12" s="48">
        <f>SUMIF('Capex calcs historical included'!$E:$E,$A12,'Capex calcs historical included'!BA:BA)</f>
        <v>3338.7870000000003</v>
      </c>
      <c r="AB12" s="49">
        <f t="shared" si="9"/>
        <v>5882.0980571864657</v>
      </c>
      <c r="AD12" s="48">
        <f>SUMIF('Capex calcs historical included'!$E:$E,$A12,'Capex calcs historical included'!BC:BC)</f>
        <v>3708.1841725194586</v>
      </c>
      <c r="AE12" s="48">
        <f>SUMIF('Capex calcs historical included'!$E:$E,$A12,'Capex calcs historical included'!BD:BD)</f>
        <v>4173.8855289128678</v>
      </c>
      <c r="AF12" s="48">
        <f>SUMIF('Capex calcs historical included'!$E:$E,$A12,'Capex calcs historical included'!BE:BE)</f>
        <v>1073.6073995618704</v>
      </c>
      <c r="AG12" s="48">
        <f>SUMIF('Capex calcs historical included'!$E:$E,$A12,'Capex calcs historical included'!BF:BF)</f>
        <v>8125.3297559078273</v>
      </c>
      <c r="AH12" s="48">
        <f>SUMIF('Capex calcs historical included'!$E:$E,$A12,'Capex calcs historical included'!BG:BG)</f>
        <v>2690.6506798608307</v>
      </c>
      <c r="AI12" s="49">
        <f t="shared" si="10"/>
        <v>19771.657536762854</v>
      </c>
      <c r="AK12" s="48">
        <f>SUMIF('Capex calcs historical included'!$E:$E,$A12,'Capex calcs historical included'!BI:BI)</f>
        <v>193.75468890398179</v>
      </c>
      <c r="AL12" s="48">
        <f>SUMIF('Capex calcs historical included'!$E:$E,$A12,'Capex calcs historical included'!BJ:BJ)</f>
        <v>651.77547263084739</v>
      </c>
      <c r="AM12" s="48">
        <f>SUMIF('Capex calcs historical included'!$E:$E,$A12,'Capex calcs historical included'!BK:BK)</f>
        <v>1156.7342817205085</v>
      </c>
      <c r="AN12" s="48">
        <f>SUMIF('Capex calcs historical included'!$E:$E,$A12,'Capex calcs historical included'!BL:BL)</f>
        <v>995.85756329592095</v>
      </c>
      <c r="AO12" s="48">
        <f>SUMIF('Capex calcs historical included'!$E:$E,$A12,'Capex calcs historical included'!BM:BM)</f>
        <v>345.3807192369112</v>
      </c>
      <c r="AP12" s="49">
        <f t="shared" si="11"/>
        <v>3343.5027257881702</v>
      </c>
    </row>
    <row r="13" spans="1:42" s="50" customFormat="1" x14ac:dyDescent="0.2">
      <c r="A13" s="49" t="s">
        <v>1036</v>
      </c>
      <c r="B13" s="49">
        <f t="shared" ref="B13:G13" si="12">SUM(B5:B12)</f>
        <v>52932.985793035019</v>
      </c>
      <c r="C13" s="49">
        <f t="shared" si="12"/>
        <v>66260.901560547398</v>
      </c>
      <c r="D13" s="49">
        <f t="shared" si="12"/>
        <v>57827.474468894114</v>
      </c>
      <c r="E13" s="49">
        <f t="shared" si="12"/>
        <v>48509.459671602526</v>
      </c>
      <c r="F13" s="49">
        <f t="shared" si="12"/>
        <v>33915.674877035024</v>
      </c>
      <c r="G13" s="49">
        <f t="shared" si="12"/>
        <v>259446.4963711141</v>
      </c>
      <c r="H13" s="41"/>
      <c r="I13" s="49">
        <f t="shared" ref="I13:N13" si="13">SUM(I5:I12)</f>
        <v>53202.829287065877</v>
      </c>
      <c r="J13" s="49">
        <f t="shared" si="13"/>
        <v>66768.227219779277</v>
      </c>
      <c r="K13" s="49">
        <f t="shared" si="13"/>
        <v>58418.56683799671</v>
      </c>
      <c r="L13" s="49">
        <f t="shared" si="13"/>
        <v>49130.058161154157</v>
      </c>
      <c r="M13" s="49">
        <f t="shared" si="13"/>
        <v>34437.012847846701</v>
      </c>
      <c r="N13" s="49">
        <f t="shared" si="13"/>
        <v>261956.69435384273</v>
      </c>
      <c r="P13" s="49">
        <f t="shared" ref="P13:AP13" si="14">SUM(P5:P12)</f>
        <v>269.84349403086554</v>
      </c>
      <c r="Q13" s="49">
        <f t="shared" si="14"/>
        <v>507.32565923188133</v>
      </c>
      <c r="R13" s="49">
        <f t="shared" si="14"/>
        <v>591.09236910259142</v>
      </c>
      <c r="S13" s="49">
        <f t="shared" si="14"/>
        <v>620.59848955163579</v>
      </c>
      <c r="T13" s="49">
        <f t="shared" si="14"/>
        <v>521.33797081168143</v>
      </c>
      <c r="U13" s="49">
        <f t="shared" si="14"/>
        <v>2510.1979827286555</v>
      </c>
      <c r="W13" s="49">
        <f t="shared" si="14"/>
        <v>42633.318538874089</v>
      </c>
      <c r="X13" s="49">
        <f t="shared" si="14"/>
        <v>43133.664578160206</v>
      </c>
      <c r="Y13" s="49">
        <f t="shared" si="14"/>
        <v>51984.575598540003</v>
      </c>
      <c r="Z13" s="49">
        <f t="shared" si="14"/>
        <v>37727.623430000007</v>
      </c>
      <c r="AA13" s="49">
        <f>SUM(AA5:AA12)</f>
        <v>36277.915999999997</v>
      </c>
      <c r="AB13" s="49">
        <f t="shared" si="14"/>
        <v>211757.0981455743</v>
      </c>
      <c r="AD13" s="49">
        <f t="shared" si="14"/>
        <v>57190.753906842787</v>
      </c>
      <c r="AE13" s="49">
        <f t="shared" si="14"/>
        <v>40349.179964334362</v>
      </c>
      <c r="AF13" s="49">
        <f t="shared" si="14"/>
        <v>24616.565359909022</v>
      </c>
      <c r="AG13" s="49">
        <f t="shared" si="14"/>
        <v>36718.835338253797</v>
      </c>
      <c r="AH13" s="49">
        <f t="shared" si="14"/>
        <v>23253.884018121378</v>
      </c>
      <c r="AI13" s="49">
        <f t="shared" si="14"/>
        <v>182129.21858746131</v>
      </c>
      <c r="AK13" s="49">
        <f t="shared" si="14"/>
        <v>20029.029864789925</v>
      </c>
      <c r="AL13" s="49">
        <f t="shared" si="14"/>
        <v>27007.722942592856</v>
      </c>
      <c r="AM13" s="49">
        <f t="shared" si="14"/>
        <v>20115.036094421124</v>
      </c>
      <c r="AN13" s="49">
        <f t="shared" si="14"/>
        <v>29121.883268452388</v>
      </c>
      <c r="AO13" s="49">
        <f t="shared" si="14"/>
        <v>30518.721431306567</v>
      </c>
      <c r="AP13" s="49">
        <f t="shared" si="14"/>
        <v>126792.39360156287</v>
      </c>
    </row>
    <row r="15" spans="1:42" x14ac:dyDescent="0.2">
      <c r="A15" s="83" t="s">
        <v>1056</v>
      </c>
      <c r="I15" s="51">
        <f>I13-SUMIFS('Capex calcs historical included'!AE:AE,'Capex calcs historical included'!$B:$B,"Capex")</f>
        <v>0</v>
      </c>
      <c r="J15" s="51">
        <f>J13-SUMIFS('Capex calcs historical included'!AF:AF,'Capex calcs historical included'!$B:$B,"Capex")</f>
        <v>0</v>
      </c>
      <c r="K15" s="51">
        <f>K13-SUMIFS('Capex calcs historical included'!AG:AG,'Capex calcs historical included'!$B:$B,"Capex")</f>
        <v>0</v>
      </c>
      <c r="L15" s="51">
        <f>L13-SUMIFS('Capex calcs historical included'!AH:AH,'Capex calcs historical included'!$B:$B,"Capex")</f>
        <v>0</v>
      </c>
      <c r="M15" s="51">
        <f>M13-SUMIFS('Capex calcs historical included'!AI:AI,'Capex calcs historical included'!$B:$B,"Capex")</f>
        <v>0</v>
      </c>
      <c r="N15" s="51">
        <f>N13-SUMIFS('Capex calcs historical included'!AJ:AJ,'Capex calcs historical included'!$B:$B,"Capex")</f>
        <v>0</v>
      </c>
      <c r="T15" s="52"/>
      <c r="U15" s="52"/>
    </row>
    <row r="18" spans="1:42" ht="14.25" x14ac:dyDescent="0.2">
      <c r="A18" s="35" t="s">
        <v>1095</v>
      </c>
      <c r="B18" s="25"/>
      <c r="C18" s="25"/>
      <c r="D18" s="25"/>
      <c r="E18" s="25"/>
      <c r="F18" s="25"/>
      <c r="G18" s="53"/>
      <c r="H18" s="25"/>
      <c r="I18" s="25"/>
      <c r="J18" s="25"/>
      <c r="K18" s="25"/>
      <c r="L18" s="25"/>
      <c r="M18" s="25"/>
      <c r="N18" s="53"/>
      <c r="P18" s="35"/>
      <c r="Q18" s="35"/>
      <c r="R18" s="35"/>
      <c r="S18" s="35"/>
      <c r="T18" s="35"/>
      <c r="U18" s="35"/>
      <c r="W18" s="35"/>
      <c r="X18" s="35"/>
      <c r="Y18" s="35"/>
      <c r="Z18" s="35"/>
      <c r="AA18" s="35"/>
      <c r="AB18" s="35"/>
      <c r="AD18" s="35"/>
      <c r="AE18" s="35"/>
      <c r="AF18" s="35"/>
      <c r="AG18" s="35"/>
      <c r="AH18" s="35"/>
      <c r="AI18" s="35"/>
      <c r="AK18" s="35"/>
      <c r="AL18" s="35"/>
      <c r="AM18" s="35"/>
      <c r="AN18" s="35"/>
      <c r="AO18" s="35"/>
      <c r="AP18" s="35"/>
    </row>
    <row r="19" spans="1:42" ht="3" customHeight="1" x14ac:dyDescent="0.2">
      <c r="H19" s="47"/>
      <c r="P19" s="37"/>
      <c r="Q19" s="37"/>
      <c r="R19" s="37"/>
      <c r="S19" s="37"/>
      <c r="T19" s="37"/>
      <c r="U19" s="37"/>
    </row>
    <row r="20" spans="1:42" x14ac:dyDescent="0.2">
      <c r="A20" s="53"/>
      <c r="B20" s="111" t="s">
        <v>1082</v>
      </c>
      <c r="C20" s="111"/>
      <c r="D20" s="111"/>
      <c r="E20" s="111"/>
      <c r="F20" s="111"/>
      <c r="G20" s="111"/>
      <c r="H20" s="47"/>
      <c r="I20" s="111" t="s">
        <v>1083</v>
      </c>
      <c r="J20" s="111"/>
      <c r="K20" s="111"/>
      <c r="L20" s="111"/>
      <c r="M20" s="111"/>
      <c r="N20" s="111"/>
      <c r="P20" s="111" t="s">
        <v>1034</v>
      </c>
      <c r="Q20" s="111"/>
      <c r="R20" s="111"/>
      <c r="S20" s="111"/>
      <c r="T20" s="111"/>
      <c r="U20" s="111"/>
      <c r="W20" s="110" t="s">
        <v>1102</v>
      </c>
      <c r="X20" s="110"/>
      <c r="Y20" s="110"/>
      <c r="Z20" s="110"/>
      <c r="AA20" s="110"/>
      <c r="AB20" s="110"/>
      <c r="AD20" s="110" t="s">
        <v>1103</v>
      </c>
      <c r="AE20" s="110"/>
      <c r="AF20" s="110"/>
      <c r="AG20" s="110"/>
      <c r="AH20" s="110"/>
      <c r="AI20" s="110"/>
      <c r="AK20" s="110" t="s">
        <v>1104</v>
      </c>
      <c r="AL20" s="110"/>
      <c r="AM20" s="110"/>
      <c r="AN20" s="110"/>
      <c r="AO20" s="110"/>
      <c r="AP20" s="110"/>
    </row>
    <row r="21" spans="1:42" x14ac:dyDescent="0.2">
      <c r="A21" s="42" t="s">
        <v>3</v>
      </c>
      <c r="B21" s="43">
        <v>2026</v>
      </c>
      <c r="C21" s="43">
        <v>2027</v>
      </c>
      <c r="D21" s="43">
        <v>2028</v>
      </c>
      <c r="E21" s="43">
        <v>2029</v>
      </c>
      <c r="F21" s="43">
        <v>2030</v>
      </c>
      <c r="G21" s="44" t="s">
        <v>1036</v>
      </c>
      <c r="H21" s="47"/>
      <c r="I21" s="43">
        <v>2026</v>
      </c>
      <c r="J21" s="43">
        <v>2027</v>
      </c>
      <c r="K21" s="43">
        <v>2028</v>
      </c>
      <c r="L21" s="43">
        <v>2029</v>
      </c>
      <c r="M21" s="43">
        <v>2030</v>
      </c>
      <c r="N21" s="44" t="s">
        <v>1036</v>
      </c>
      <c r="P21" s="43">
        <v>2026</v>
      </c>
      <c r="Q21" s="43">
        <v>2027</v>
      </c>
      <c r="R21" s="43">
        <v>2028</v>
      </c>
      <c r="S21" s="43">
        <v>2029</v>
      </c>
      <c r="T21" s="43">
        <v>2030</v>
      </c>
      <c r="U21" s="44" t="s">
        <v>1036</v>
      </c>
      <c r="W21" s="43">
        <v>2021</v>
      </c>
      <c r="X21" s="43">
        <v>2022</v>
      </c>
      <c r="Y21" s="43">
        <v>2023</v>
      </c>
      <c r="Z21" s="43">
        <v>2024</v>
      </c>
      <c r="AA21" s="43">
        <v>2025</v>
      </c>
      <c r="AB21" s="44" t="s">
        <v>1036</v>
      </c>
      <c r="AD21" s="43">
        <v>2021</v>
      </c>
      <c r="AE21" s="43">
        <v>2022</v>
      </c>
      <c r="AF21" s="43">
        <v>2023</v>
      </c>
      <c r="AG21" s="43">
        <v>2024</v>
      </c>
      <c r="AH21" s="43">
        <v>2025</v>
      </c>
      <c r="AI21" s="44" t="s">
        <v>1036</v>
      </c>
      <c r="AK21" s="43">
        <v>2016</v>
      </c>
      <c r="AL21" s="43">
        <v>2017</v>
      </c>
      <c r="AM21" s="43">
        <v>2018</v>
      </c>
      <c r="AN21" s="43">
        <v>2019</v>
      </c>
      <c r="AO21" s="43">
        <v>2020</v>
      </c>
      <c r="AP21" s="44" t="s">
        <v>1036</v>
      </c>
    </row>
    <row r="22" spans="1:42" x14ac:dyDescent="0.2">
      <c r="A22" s="48" t="s">
        <v>102</v>
      </c>
      <c r="B22" s="48">
        <f>SUMIF('Capex calcs historical included'!$E:$E,$A22,'Capex calcs historical included'!S:S)</f>
        <v>4846.3470000000007</v>
      </c>
      <c r="C22" s="48">
        <f>SUMIF('Capex calcs historical included'!$E:$E,$A22,'Capex calcs historical included'!T:T)</f>
        <v>10444.147000000001</v>
      </c>
      <c r="D22" s="48">
        <f>SUMIF('Capex calcs historical included'!$E:$E,$A22,'Capex calcs historical included'!U:U)</f>
        <v>10372.967000000001</v>
      </c>
      <c r="E22" s="48">
        <f>SUMIF('Capex calcs historical included'!$E:$E,$A22,'Capex calcs historical included'!V:V)</f>
        <v>3612.7669999999998</v>
      </c>
      <c r="F22" s="48">
        <f>SUMIF('Capex calcs historical included'!$E:$E,$A22,'Capex calcs historical included'!W:W)</f>
        <v>3728.8670000000002</v>
      </c>
      <c r="G22" s="49">
        <f>SUM(B22:F22)</f>
        <v>33005.095000000001</v>
      </c>
      <c r="H22" s="47"/>
      <c r="I22" s="48">
        <f>SUMIF('Capex calcs historical included'!$E:$E,$A22,'Capex calcs historical included'!AE:AE)</f>
        <v>4871.052865126886</v>
      </c>
      <c r="J22" s="48">
        <f>SUMIF('Capex calcs historical included'!$E:$E,$A22,'Capex calcs historical included'!AF:AF)</f>
        <v>10524.112464355292</v>
      </c>
      <c r="K22" s="48">
        <f>SUMIF('Capex calcs historical included'!$E:$E,$A22,'Capex calcs historical included'!AG:AG)</f>
        <v>10478.995867678652</v>
      </c>
      <c r="L22" s="48">
        <f>SUMIF('Capex calcs historical included'!$E:$E,$A22,'Capex calcs historical included'!AH:AH)</f>
        <v>3658.9863922274203</v>
      </c>
      <c r="M22" s="48">
        <f>SUMIF('Capex calcs historical included'!$E:$E,$A22,'Capex calcs historical included'!AI:AI)</f>
        <v>3786.1856281049941</v>
      </c>
      <c r="N22" s="49">
        <f>SUM(I22:M22)</f>
        <v>33319.333217493244</v>
      </c>
      <c r="P22" s="48">
        <f t="shared" ref="P22:P24" si="15">I22-B22</f>
        <v>24.705865126885328</v>
      </c>
      <c r="Q22" s="48">
        <f t="shared" ref="Q22:Q24" si="16">J22-C22</f>
        <v>79.96546435529126</v>
      </c>
      <c r="R22" s="48">
        <f t="shared" ref="R22:R24" si="17">K22-D22</f>
        <v>106.0288676786513</v>
      </c>
      <c r="S22" s="48">
        <f t="shared" ref="S22:S24" si="18">L22-E22</f>
        <v>46.219392227420485</v>
      </c>
      <c r="T22" s="48">
        <f t="shared" ref="T22:T24" si="19">M22-F22</f>
        <v>57.318628104993877</v>
      </c>
      <c r="U22" s="49">
        <f>SUM(P22:T22)</f>
        <v>314.23821749324225</v>
      </c>
      <c r="W22" s="48">
        <f>SUMIF('Capex calcs historical included'!$E:$E,$A22,'Capex calcs historical included'!AW:AW)</f>
        <v>3057.2059161277989</v>
      </c>
      <c r="X22" s="48">
        <f>SUMIF('Capex calcs historical included'!$E:$E,$A22,'Capex calcs historical included'!AX:AX)</f>
        <v>3403.3696101383939</v>
      </c>
      <c r="Y22" s="48">
        <f>SUMIF('Capex calcs historical included'!$E:$E,$A22,'Capex calcs historical included'!AY:AY)</f>
        <v>2242.4225630399997</v>
      </c>
      <c r="Z22" s="48">
        <f>SUMIF('Capex calcs historical included'!$E:$E,$A22,'Capex calcs historical included'!AZ:AZ)</f>
        <v>4132.5698100000018</v>
      </c>
      <c r="AA22" s="48">
        <f>SUMIF('Capex calcs historical included'!$E:$E,$A22,'Capex calcs historical included'!BA:BA)</f>
        <v>2827.0819999999994</v>
      </c>
      <c r="AB22" s="49">
        <f t="shared" ref="AB22:AB24" si="20">SUM(W22:AA22)</f>
        <v>15662.649899306194</v>
      </c>
      <c r="AD22" s="48">
        <f>SUMIF('Capex calcs historical included'!$E:$E,$A22,'Capex calcs historical included'!BC:BC)</f>
        <v>2707.6172836469195</v>
      </c>
      <c r="AE22" s="48">
        <f>SUMIF('Capex calcs historical included'!$E:$E,$A22,'Capex calcs historical included'!BD:BD)</f>
        <v>2243.5587208626289</v>
      </c>
      <c r="AF22" s="48">
        <f>SUMIF('Capex calcs historical included'!$E:$E,$A22,'Capex calcs historical included'!BE:BE)</f>
        <v>2505.4232571576376</v>
      </c>
      <c r="AG22" s="48">
        <f>SUMIF('Capex calcs historical included'!$E:$E,$A22,'Capex calcs historical included'!BF:BF)</f>
        <v>2548.0590901436599</v>
      </c>
      <c r="AH22" s="48">
        <f>SUMIF('Capex calcs historical included'!$E:$E,$A22,'Capex calcs historical included'!BG:BG)</f>
        <v>2200.9286691632851</v>
      </c>
      <c r="AI22" s="49">
        <f t="shared" ref="AI22:AI24" si="21">SUM(AD22:AH22)</f>
        <v>12205.58702097413</v>
      </c>
      <c r="AK22" s="48">
        <f>SUMIF('Capex calcs historical included'!$E:$E,$A22,'Capex calcs historical included'!BI:BI)</f>
        <v>2847.4733650542544</v>
      </c>
      <c r="AL22" s="48">
        <f>SUMIF('Capex calcs historical included'!$E:$E,$A22,'Capex calcs historical included'!BJ:BJ)</f>
        <v>2340.4369086671186</v>
      </c>
      <c r="AM22" s="48">
        <f>SUMIF('Capex calcs historical included'!$E:$E,$A22,'Capex calcs historical included'!BK:BK)</f>
        <v>6625.0807796139179</v>
      </c>
      <c r="AN22" s="48">
        <f>SUMIF('Capex calcs historical included'!$E:$E,$A22,'Capex calcs historical included'!BL:BL)</f>
        <v>7638.7063474621827</v>
      </c>
      <c r="AO22" s="48">
        <f>SUMIF('Capex calcs historical included'!$E:$E,$A22,'Capex calcs historical included'!BM:BM)</f>
        <v>4646.5676344885997</v>
      </c>
      <c r="AP22" s="49">
        <f t="shared" ref="AP22:AP24" si="22">SUM(AK22:AO22)</f>
        <v>24098.265035286073</v>
      </c>
    </row>
    <row r="23" spans="1:42" x14ac:dyDescent="0.2">
      <c r="A23" s="48" t="s">
        <v>1064</v>
      </c>
      <c r="B23" s="48">
        <f>SUMIF('Capex calcs historical included'!$E:$E,$A23,'Capex calcs historical included'!S:S)</f>
        <v>4856</v>
      </c>
      <c r="C23" s="48">
        <f>SUMIF('Capex calcs historical included'!$E:$E,$A23,'Capex calcs historical included'!T:T)</f>
        <v>8806</v>
      </c>
      <c r="D23" s="48">
        <f>SUMIF('Capex calcs historical included'!$E:$E,$A23,'Capex calcs historical included'!U:U)</f>
        <v>4506</v>
      </c>
      <c r="E23" s="48">
        <f>SUMIF('Capex calcs historical included'!$E:$E,$A23,'Capex calcs historical included'!V:V)</f>
        <v>6860</v>
      </c>
      <c r="F23" s="48">
        <f>SUMIF('Capex calcs historical included'!$E:$E,$A23,'Capex calcs historical included'!W:W)</f>
        <v>7756</v>
      </c>
      <c r="G23" s="49">
        <f t="shared" ref="G23" si="23">SUM(B23:F23)</f>
        <v>32784</v>
      </c>
      <c r="H23" s="47"/>
      <c r="I23" s="48">
        <f>SUMIF('Capex calcs historical included'!$E:$E,$A23,'Capex calcs historical included'!AE:AE)</f>
        <v>4880.7550745037761</v>
      </c>
      <c r="J23" s="48">
        <f>SUMIF('Capex calcs historical included'!$E:$E,$A23,'Capex calcs historical included'!AF:AF)</f>
        <v>8873.4230149300583</v>
      </c>
      <c r="K23" s="48">
        <f>SUMIF('Capex calcs historical included'!$E:$E,$A23,'Capex calcs historical included'!AG:AG)</f>
        <v>4552.0587677334761</v>
      </c>
      <c r="L23" s="48">
        <f>SUMIF('Capex calcs historical included'!$E:$E,$A23,'Capex calcs historical included'!AH:AH)</f>
        <v>6947.762380103698</v>
      </c>
      <c r="M23" s="48">
        <f>SUMIF('Capex calcs historical included'!$E:$E,$A23,'Capex calcs historical included'!AI:AI)</f>
        <v>7875.2220799460893</v>
      </c>
      <c r="N23" s="49">
        <f t="shared" ref="N23" si="24">SUM(I23:M23)</f>
        <v>33129.221317217096</v>
      </c>
      <c r="P23" s="48">
        <f t="shared" si="15"/>
        <v>24.755074503776086</v>
      </c>
      <c r="Q23" s="48">
        <f t="shared" si="16"/>
        <v>67.423014930058343</v>
      </c>
      <c r="R23" s="48">
        <f t="shared" si="17"/>
        <v>46.058767733476088</v>
      </c>
      <c r="S23" s="48">
        <f t="shared" si="18"/>
        <v>87.762380103697978</v>
      </c>
      <c r="T23" s="48">
        <f t="shared" si="19"/>
        <v>119.22207994608925</v>
      </c>
      <c r="U23" s="49">
        <f>SUM(P23:T23)</f>
        <v>345.22131721709775</v>
      </c>
      <c r="W23" s="48">
        <f>SUMIF('Capex calcs historical included'!$E:$E,$A23,'Capex calcs historical included'!AW:AW)</f>
        <v>8031.1129082320367</v>
      </c>
      <c r="X23" s="48">
        <f>SUMIF('Capex calcs historical included'!$E:$E,$A23,'Capex calcs historical included'!AX:AX)</f>
        <v>10983.269855409364</v>
      </c>
      <c r="Y23" s="48">
        <f>SUMIF('Capex calcs historical included'!$E:$E,$A23,'Capex calcs historical included'!AY:AY)</f>
        <v>10037.40842978</v>
      </c>
      <c r="Z23" s="48">
        <f>SUMIF('Capex calcs historical included'!$E:$E,$A23,'Capex calcs historical included'!AZ:AZ)</f>
        <v>5314.2594600000102</v>
      </c>
      <c r="AA23" s="48">
        <f>SUMIF('Capex calcs historical included'!$E:$E,$A23,'Capex calcs historical included'!BA:BA)</f>
        <v>1208.3310000000001</v>
      </c>
      <c r="AB23" s="49">
        <f t="shared" si="20"/>
        <v>35574.381653421406</v>
      </c>
      <c r="AD23" s="48">
        <f>SUMIF('Capex calcs historical included'!$E:$E,$A23,'Capex calcs historical included'!BC:BC)</f>
        <v>10293.103971806991</v>
      </c>
      <c r="AE23" s="48">
        <f>SUMIF('Capex calcs historical included'!$E:$E,$A23,'Capex calcs historical included'!BD:BD)</f>
        <v>8420.0442113590416</v>
      </c>
      <c r="AF23" s="48">
        <f>SUMIF('Capex calcs historical included'!$E:$E,$A23,'Capex calcs historical included'!BE:BE)</f>
        <v>8425.7094781705418</v>
      </c>
      <c r="AG23" s="48">
        <f>SUMIF('Capex calcs historical included'!$E:$E,$A23,'Capex calcs historical included'!BF:BF)</f>
        <v>1219.6410468319405</v>
      </c>
      <c r="AH23" s="48">
        <f>SUMIF('Capex calcs historical included'!$E:$E,$A23,'Capex calcs historical included'!BG:BG)</f>
        <v>2440.9233182872003</v>
      </c>
      <c r="AI23" s="49">
        <f t="shared" si="21"/>
        <v>30799.422026455719</v>
      </c>
      <c r="AK23" s="48">
        <f>SUMIF('Capex calcs historical included'!$E:$E,$A23,'Capex calcs historical included'!BI:BI)</f>
        <v>8641.8202203816527</v>
      </c>
      <c r="AL23" s="48">
        <f>SUMIF('Capex calcs historical included'!$E:$E,$A23,'Capex calcs historical included'!BJ:BJ)</f>
        <v>5893.5938394111881</v>
      </c>
      <c r="AM23" s="48">
        <f>SUMIF('Capex calcs historical included'!$E:$E,$A23,'Capex calcs historical included'!BK:BK)</f>
        <v>3855.9395836934104</v>
      </c>
      <c r="AN23" s="48">
        <f>SUMIF('Capex calcs historical included'!$E:$E,$A23,'Capex calcs historical included'!BL:BL)</f>
        <v>4953.5598610790676</v>
      </c>
      <c r="AO23" s="48">
        <f>SUMIF('Capex calcs historical included'!$E:$E,$A23,'Capex calcs historical included'!BM:BM)</f>
        <v>4294.4088313956727</v>
      </c>
      <c r="AP23" s="49">
        <f t="shared" si="22"/>
        <v>27639.322335960991</v>
      </c>
    </row>
    <row r="24" spans="1:42" x14ac:dyDescent="0.2">
      <c r="A24" s="48" t="s">
        <v>231</v>
      </c>
      <c r="B24" s="48">
        <f>SUMIF('Capex calcs historical included'!$E:$E,$A24,'Capex calcs historical included'!S:S)</f>
        <v>1168.6999999999998</v>
      </c>
      <c r="C24" s="48">
        <f>SUMIF('Capex calcs historical included'!$E:$E,$A24,'Capex calcs historical included'!T:T)</f>
        <v>2062.25</v>
      </c>
      <c r="D24" s="48">
        <f>SUMIF('Capex calcs historical included'!$E:$E,$A24,'Capex calcs historical included'!U:U)</f>
        <v>1916.35</v>
      </c>
      <c r="E24" s="48">
        <f>SUMIF('Capex calcs historical included'!$E:$E,$A24,'Capex calcs historical included'!V:V)</f>
        <v>2034.4499999999998</v>
      </c>
      <c r="F24" s="48">
        <f>SUMIF('Capex calcs historical included'!$E:$E,$A24,'Capex calcs historical included'!W:W)</f>
        <v>2152.5499999999997</v>
      </c>
      <c r="G24" s="49">
        <f>SUM(B24:F24)</f>
        <v>9334.2999999999993</v>
      </c>
      <c r="H24" s="47"/>
      <c r="I24" s="48">
        <f>SUMIF('Capex calcs historical included'!$E:$E,$A24,'Capex calcs historical included'!AE:AE)</f>
        <v>1174.6578368147777</v>
      </c>
      <c r="J24" s="48">
        <f>SUMIF('Capex calcs historical included'!$E:$E,$A24,'Capex calcs historical included'!AF:AF)</f>
        <v>2078.0395880694427</v>
      </c>
      <c r="K24" s="48">
        <f>SUMIF('Capex calcs historical included'!$E:$E,$A24,'Capex calcs historical included'!AG:AG)</f>
        <v>1935.93826443543</v>
      </c>
      <c r="L24" s="48">
        <f>SUMIF('Capex calcs historical included'!$E:$E,$A24,'Capex calcs historical included'!AH:AH)</f>
        <v>2060.4774306416866</v>
      </c>
      <c r="M24" s="48">
        <f>SUMIF('Capex calcs historical included'!$E:$E,$A24,'Capex calcs historical included'!AI:AI)</f>
        <v>2185.6381237993751</v>
      </c>
      <c r="N24" s="49">
        <f>SUM(I24:M24)</f>
        <v>9434.7512437607129</v>
      </c>
      <c r="P24" s="48">
        <f t="shared" si="15"/>
        <v>5.9578368147779202</v>
      </c>
      <c r="Q24" s="48">
        <f t="shared" si="16"/>
        <v>15.789588069442743</v>
      </c>
      <c r="R24" s="48">
        <f t="shared" si="17"/>
        <v>19.588264435430119</v>
      </c>
      <c r="S24" s="48">
        <f t="shared" si="18"/>
        <v>26.027430641686806</v>
      </c>
      <c r="T24" s="48">
        <f t="shared" si="19"/>
        <v>33.088123799375353</v>
      </c>
      <c r="U24" s="49">
        <f>SUM(P24:T24)</f>
        <v>100.45124376071294</v>
      </c>
      <c r="W24" s="48">
        <f>SUMIF('Capex calcs historical included'!$E:$E,$A24,'Capex calcs historical included'!AW:AW)</f>
        <v>0</v>
      </c>
      <c r="X24" s="48">
        <f>SUMIF('Capex calcs historical included'!$E:$E,$A24,'Capex calcs historical included'!AX:AX)</f>
        <v>0</v>
      </c>
      <c r="Y24" s="48">
        <f>SUMIF('Capex calcs historical included'!$E:$E,$A24,'Capex calcs historical included'!AY:AY)</f>
        <v>0</v>
      </c>
      <c r="Z24" s="48">
        <f>SUMIF('Capex calcs historical included'!$E:$E,$A24,'Capex calcs historical included'!AZ:AZ)</f>
        <v>0</v>
      </c>
      <c r="AA24" s="48">
        <f>SUMIF('Capex calcs historical included'!$E:$E,$A24,'Capex calcs historical included'!BA:BA)</f>
        <v>618.70035000000007</v>
      </c>
      <c r="AB24" s="49">
        <f t="shared" si="20"/>
        <v>618.70035000000007</v>
      </c>
      <c r="AD24" s="48">
        <f>SUMIF('Capex calcs historical included'!$E:$E,$A24,'Capex calcs historical included'!BC:BC)</f>
        <v>0</v>
      </c>
      <c r="AE24" s="48">
        <f>SUMIF('Capex calcs historical included'!$E:$E,$A24,'Capex calcs historical included'!BD:BD)</f>
        <v>0</v>
      </c>
      <c r="AF24" s="48">
        <f>SUMIF('Capex calcs historical included'!$E:$E,$A24,'Capex calcs historical included'!BE:BE)</f>
        <v>0</v>
      </c>
      <c r="AG24" s="48">
        <f>SUMIF('Capex calcs historical included'!$E:$E,$A24,'Capex calcs historical included'!BF:BF)</f>
        <v>0</v>
      </c>
      <c r="AH24" s="48">
        <f>SUMIF('Capex calcs historical included'!$E:$E,$A24,'Capex calcs historical included'!BG:BG)</f>
        <v>0</v>
      </c>
      <c r="AI24" s="49">
        <f t="shared" si="21"/>
        <v>0</v>
      </c>
      <c r="AK24" s="48">
        <f>SUMIF('Capex calcs historical included'!$E:$E,$A24,'Capex calcs historical included'!BI:BI)</f>
        <v>0</v>
      </c>
      <c r="AL24" s="48">
        <f>SUMIF('Capex calcs historical included'!$E:$E,$A24,'Capex calcs historical included'!BJ:BJ)</f>
        <v>0</v>
      </c>
      <c r="AM24" s="48">
        <f>SUMIF('Capex calcs historical included'!$E:$E,$A24,'Capex calcs historical included'!BK:BK)</f>
        <v>0</v>
      </c>
      <c r="AN24" s="48">
        <f>SUMIF('Capex calcs historical included'!$E:$E,$A24,'Capex calcs historical included'!BL:BL)</f>
        <v>0</v>
      </c>
      <c r="AO24" s="48">
        <f>SUMIF('Capex calcs historical included'!$E:$E,$A24,'Capex calcs historical included'!BM:BM)</f>
        <v>0</v>
      </c>
      <c r="AP24" s="49">
        <f t="shared" si="22"/>
        <v>0</v>
      </c>
    </row>
    <row r="25" spans="1:42" x14ac:dyDescent="0.2">
      <c r="A25" s="49" t="s">
        <v>1036</v>
      </c>
      <c r="B25" s="49">
        <f>SUM(B22:B24)</f>
        <v>10871.047000000002</v>
      </c>
      <c r="C25" s="49">
        <f t="shared" ref="C25:G25" si="25">SUM(C22:C24)</f>
        <v>21312.397000000001</v>
      </c>
      <c r="D25" s="49">
        <f t="shared" si="25"/>
        <v>16795.316999999999</v>
      </c>
      <c r="E25" s="49">
        <f t="shared" si="25"/>
        <v>12507.217000000001</v>
      </c>
      <c r="F25" s="49">
        <f t="shared" si="25"/>
        <v>13637.416999999999</v>
      </c>
      <c r="G25" s="49">
        <f t="shared" si="25"/>
        <v>75123.395000000004</v>
      </c>
      <c r="H25" s="41"/>
      <c r="I25" s="49">
        <f t="shared" ref="I25:M25" si="26">SUM(I22:I24)</f>
        <v>10926.46577644544</v>
      </c>
      <c r="J25" s="49">
        <f t="shared" si="26"/>
        <v>21475.575067354792</v>
      </c>
      <c r="K25" s="49">
        <f t="shared" si="26"/>
        <v>16966.992899847559</v>
      </c>
      <c r="L25" s="49">
        <f t="shared" si="26"/>
        <v>12667.226202972804</v>
      </c>
      <c r="M25" s="49">
        <f t="shared" si="26"/>
        <v>13847.045831850459</v>
      </c>
      <c r="N25" s="49">
        <f>SUM(N22:N24)</f>
        <v>75883.30577847104</v>
      </c>
      <c r="P25" s="49">
        <f t="shared" ref="P25:AI25" si="27">SUM(P22:P24)</f>
        <v>55.418776445439335</v>
      </c>
      <c r="Q25" s="49">
        <f t="shared" si="27"/>
        <v>163.17806735479235</v>
      </c>
      <c r="R25" s="49">
        <f t="shared" si="27"/>
        <v>171.6758998475575</v>
      </c>
      <c r="S25" s="49">
        <f t="shared" si="27"/>
        <v>160.00920297280527</v>
      </c>
      <c r="T25" s="49">
        <f t="shared" si="27"/>
        <v>209.62883185045848</v>
      </c>
      <c r="U25" s="49">
        <f t="shared" si="27"/>
        <v>759.91077847105294</v>
      </c>
      <c r="W25" s="49">
        <f t="shared" si="27"/>
        <v>11088.318824359836</v>
      </c>
      <c r="X25" s="49">
        <f t="shared" si="27"/>
        <v>14386.639465547758</v>
      </c>
      <c r="Y25" s="49">
        <f t="shared" si="27"/>
        <v>12279.83099282</v>
      </c>
      <c r="Z25" s="49">
        <f t="shared" si="27"/>
        <v>9446.8292700000129</v>
      </c>
      <c r="AA25" s="49">
        <f t="shared" si="27"/>
        <v>4654.1133499999996</v>
      </c>
      <c r="AB25" s="49">
        <f t="shared" si="27"/>
        <v>51855.731902727595</v>
      </c>
      <c r="AD25" s="49">
        <f t="shared" si="27"/>
        <v>13000.721255453911</v>
      </c>
      <c r="AE25" s="49">
        <f t="shared" si="27"/>
        <v>10663.602932221671</v>
      </c>
      <c r="AF25" s="49">
        <f t="shared" si="27"/>
        <v>10931.132735328179</v>
      </c>
      <c r="AG25" s="49">
        <f t="shared" si="27"/>
        <v>3767.7001369756003</v>
      </c>
      <c r="AH25" s="49">
        <f t="shared" si="27"/>
        <v>4641.8519874504855</v>
      </c>
      <c r="AI25" s="49">
        <f t="shared" si="27"/>
        <v>43005.009047429849</v>
      </c>
      <c r="AK25" s="49">
        <f t="shared" ref="AK25:AP25" si="28">SUM(AK17:AK24)</f>
        <v>13505.293585435908</v>
      </c>
      <c r="AL25" s="49">
        <f t="shared" si="28"/>
        <v>10251.030748078307</v>
      </c>
      <c r="AM25" s="49">
        <f t="shared" si="28"/>
        <v>12499.020363307329</v>
      </c>
      <c r="AN25" s="49">
        <f t="shared" si="28"/>
        <v>14611.26620854125</v>
      </c>
      <c r="AO25" s="49">
        <f t="shared" si="28"/>
        <v>10960.976465884272</v>
      </c>
      <c r="AP25" s="49">
        <f t="shared" si="28"/>
        <v>51737.587371247064</v>
      </c>
    </row>
  </sheetData>
  <mergeCells count="12">
    <mergeCell ref="B3:G3"/>
    <mergeCell ref="I3:N3"/>
    <mergeCell ref="P3:U3"/>
    <mergeCell ref="B20:G20"/>
    <mergeCell ref="I20:N20"/>
    <mergeCell ref="P20:U20"/>
    <mergeCell ref="W3:AB3"/>
    <mergeCell ref="AD3:AI3"/>
    <mergeCell ref="AK3:AP3"/>
    <mergeCell ref="W20:AB20"/>
    <mergeCell ref="AD20:AI20"/>
    <mergeCell ref="AK20:AP20"/>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8003C-79CC-41B3-B4A7-332714F61D9A}">
  <sheetPr>
    <tabColor rgb="FF003C71"/>
    <pageSetUpPr fitToPage="1"/>
  </sheetPr>
  <dimension ref="A1:U32"/>
  <sheetViews>
    <sheetView zoomScaleNormal="100" workbookViewId="0">
      <pane xSplit="1" topLeftCell="B1" activePane="topRight" state="frozen"/>
      <selection pane="topRight" activeCell="F40" sqref="F40"/>
    </sheetView>
  </sheetViews>
  <sheetFormatPr defaultColWidth="8.7109375" defaultRowHeight="12.75" x14ac:dyDescent="0.2"/>
  <cols>
    <col min="1" max="1" width="58.5703125" style="68" bestFit="1" customWidth="1"/>
    <col min="2" max="6" width="11.28515625" style="68" customWidth="1"/>
    <col min="7" max="7" width="11.28515625" style="69" customWidth="1"/>
    <col min="8" max="8" width="2.7109375" style="69" customWidth="1"/>
    <col min="9" max="14" width="11.85546875" style="68" customWidth="1"/>
    <col min="15" max="15" width="2.28515625" style="68" customWidth="1"/>
    <col min="16" max="16" width="9" style="68" bestFit="1" customWidth="1"/>
    <col min="17" max="20" width="8.7109375" style="68"/>
    <col min="21" max="21" width="10.140625" style="68" bestFit="1" customWidth="1"/>
    <col min="22" max="16384" width="8.7109375" style="68"/>
  </cols>
  <sheetData>
    <row r="1" spans="1:21" s="70" customFormat="1" ht="14.25" x14ac:dyDescent="0.2">
      <c r="A1" s="35" t="s">
        <v>1136</v>
      </c>
      <c r="B1" s="71"/>
      <c r="C1" s="71"/>
      <c r="D1" s="71"/>
      <c r="E1" s="71"/>
      <c r="F1" s="71"/>
      <c r="G1" s="71"/>
      <c r="H1" s="71"/>
      <c r="I1" s="71"/>
      <c r="J1" s="71"/>
      <c r="K1" s="71"/>
      <c r="L1" s="71"/>
      <c r="M1" s="71"/>
      <c r="N1" s="71"/>
      <c r="P1" s="68"/>
      <c r="Q1" s="68"/>
      <c r="R1" s="68"/>
      <c r="S1" s="68"/>
      <c r="T1" s="68"/>
      <c r="U1" s="68"/>
    </row>
    <row r="2" spans="1:21" s="40" customFormat="1" ht="3.75" customHeight="1" x14ac:dyDescent="0.2">
      <c r="H2" s="70"/>
      <c r="P2" s="68"/>
      <c r="Q2" s="68"/>
      <c r="R2" s="68"/>
      <c r="S2" s="68"/>
      <c r="T2" s="68"/>
      <c r="U2" s="68"/>
    </row>
    <row r="3" spans="1:21" s="72" customFormat="1" ht="14.25" x14ac:dyDescent="0.2">
      <c r="A3" s="39"/>
      <c r="B3" s="111" t="s">
        <v>1082</v>
      </c>
      <c r="C3" s="111"/>
      <c r="D3" s="111"/>
      <c r="E3" s="111"/>
      <c r="F3" s="111"/>
      <c r="G3" s="111"/>
      <c r="H3" s="70"/>
      <c r="I3" s="111" t="s">
        <v>1083</v>
      </c>
      <c r="J3" s="111"/>
      <c r="K3" s="111"/>
      <c r="L3" s="111"/>
      <c r="M3" s="111"/>
      <c r="N3" s="111"/>
      <c r="P3" s="68"/>
      <c r="Q3" s="68"/>
      <c r="R3" s="68"/>
      <c r="S3" s="68"/>
      <c r="T3" s="68"/>
      <c r="U3" s="68"/>
    </row>
    <row r="4" spans="1:21" ht="14.25" x14ac:dyDescent="0.2">
      <c r="A4" s="42" t="s">
        <v>4</v>
      </c>
      <c r="B4" s="43">
        <v>2026</v>
      </c>
      <c r="C4" s="43">
        <v>2027</v>
      </c>
      <c r="D4" s="43">
        <v>2028</v>
      </c>
      <c r="E4" s="43">
        <v>2029</v>
      </c>
      <c r="F4" s="43">
        <v>2030</v>
      </c>
      <c r="G4" s="44" t="s">
        <v>1036</v>
      </c>
      <c r="H4" s="70"/>
      <c r="I4" s="43">
        <v>2026</v>
      </c>
      <c r="J4" s="43">
        <v>2027</v>
      </c>
      <c r="K4" s="43">
        <v>2028</v>
      </c>
      <c r="L4" s="43">
        <v>2029</v>
      </c>
      <c r="M4" s="43">
        <v>2030</v>
      </c>
      <c r="N4" s="44" t="s">
        <v>1036</v>
      </c>
    </row>
    <row r="5" spans="1:21" ht="14.25" x14ac:dyDescent="0.2">
      <c r="A5" s="48" t="s">
        <v>40</v>
      </c>
      <c r="B5" s="48">
        <f>SUMIFS('Capex calcs historical included'!S:S,'Capex calcs historical included'!$F:$F,$A5,'Capex calcs historical included'!$B:$B,"Capex")</f>
        <v>6315.8</v>
      </c>
      <c r="C5" s="48">
        <f>SUMIFS('Capex calcs historical included'!T:T,'Capex calcs historical included'!$F:$F,$A5,'Capex calcs historical included'!$B:$B,"Capex")</f>
        <v>26805.154499999997</v>
      </c>
      <c r="D5" s="48">
        <f>SUMIFS('Capex calcs historical included'!U:U,'Capex calcs historical included'!$F:$F,$A5,'Capex calcs historical included'!$B:$B,"Capex")</f>
        <v>20676.773999999998</v>
      </c>
      <c r="E5" s="48">
        <f>SUMIFS('Capex calcs historical included'!V:V,'Capex calcs historical included'!$F:$F,$A5,'Capex calcs historical included'!$B:$B,"Capex")</f>
        <v>9470.7999999999993</v>
      </c>
      <c r="F5" s="48">
        <f>SUMIFS('Capex calcs historical included'!W:W,'Capex calcs historical included'!$F:$F,$A5,'Capex calcs historical included'!$B:$B,"Capex")</f>
        <v>4096.8</v>
      </c>
      <c r="G5" s="49">
        <f t="shared" ref="G5:G11" si="0">SUM(B5:F5)</f>
        <v>67365.328500000003</v>
      </c>
      <c r="H5" s="70"/>
      <c r="I5" s="48">
        <f>SUMIFS('Capex calcs historical included'!AE:AE,'Capex calcs historical included'!$F:$F,$A5,'Capex calcs historical included'!$B:$B,"Capex")</f>
        <v>6347.9968903523386</v>
      </c>
      <c r="J5" s="48">
        <f>SUMIFS('Capex calcs historical included'!AF:AF,'Capex calcs historical included'!$F:$F,$A5,'Capex calcs historical included'!$B:$B,"Capex")</f>
        <v>27010.387787764703</v>
      </c>
      <c r="K5" s="48">
        <f>SUMIFS('Capex calcs historical included'!AG:AG,'Capex calcs historical included'!$F:$F,$A5,'Capex calcs historical included'!$B:$B,"Capex")</f>
        <v>20888.124805846328</v>
      </c>
      <c r="L5" s="48">
        <f>SUMIFS('Capex calcs historical included'!AH:AH,'Capex calcs historical included'!$F:$F,$A5,'Capex calcs historical included'!$B:$B,"Capex")</f>
        <v>9591.9632579425815</v>
      </c>
      <c r="M5" s="48">
        <f>SUMIFS('Capex calcs historical included'!AI:AI,'Capex calcs historical included'!$F:$F,$A5,'Capex calcs historical included'!$B:$B,"Capex")</f>
        <v>4159.7743446522863</v>
      </c>
      <c r="N5" s="49">
        <f t="shared" ref="N5:N11" si="1">SUM(I5:M5)</f>
        <v>67998.247086558229</v>
      </c>
    </row>
    <row r="6" spans="1:21" ht="14.25" x14ac:dyDescent="0.2">
      <c r="A6" s="48" t="s">
        <v>1107</v>
      </c>
      <c r="B6" s="48">
        <f>SUMIFS('Capex calcs historical included'!S:S,'Capex calcs historical included'!$F:$F,$A6,'Capex calcs historical included'!$B:$B,"Capex")</f>
        <v>0</v>
      </c>
      <c r="C6" s="48">
        <f>SUMIFS('Capex calcs historical included'!T:T,'Capex calcs historical included'!$F:$F,$A6,'Capex calcs historical included'!$B:$B,"Capex")</f>
        <v>0</v>
      </c>
      <c r="D6" s="48">
        <f>SUMIFS('Capex calcs historical included'!U:U,'Capex calcs historical included'!$F:$F,$A6,'Capex calcs historical included'!$B:$B,"Capex")</f>
        <v>0</v>
      </c>
      <c r="E6" s="48">
        <f>SUMIFS('Capex calcs historical included'!V:V,'Capex calcs historical included'!$F:$F,$A6,'Capex calcs historical included'!$B:$B,"Capex")</f>
        <v>0</v>
      </c>
      <c r="F6" s="48">
        <f>SUMIFS('Capex calcs historical included'!W:W,'Capex calcs historical included'!$F:$F,$A6,'Capex calcs historical included'!$B:$B,"Capex")</f>
        <v>0</v>
      </c>
      <c r="G6" s="49">
        <f t="shared" si="0"/>
        <v>0</v>
      </c>
      <c r="H6" s="70"/>
      <c r="I6" s="48">
        <f>SUMIFS('Capex calcs historical included'!AE:AE,'Capex calcs historical included'!$F:$F,$A6,'Capex calcs historical included'!$B:$B,"Capex")</f>
        <v>0</v>
      </c>
      <c r="J6" s="48">
        <f>SUMIFS('Capex calcs historical included'!AF:AF,'Capex calcs historical included'!$F:$F,$A6,'Capex calcs historical included'!$B:$B,"Capex")</f>
        <v>0</v>
      </c>
      <c r="K6" s="48">
        <f>SUMIFS('Capex calcs historical included'!AG:AG,'Capex calcs historical included'!$F:$F,$A6,'Capex calcs historical included'!$B:$B,"Capex")</f>
        <v>0</v>
      </c>
      <c r="L6" s="48">
        <f>SUMIFS('Capex calcs historical included'!AH:AH,'Capex calcs historical included'!$F:$F,$A6,'Capex calcs historical included'!$B:$B,"Capex")</f>
        <v>0</v>
      </c>
      <c r="M6" s="48">
        <f>SUMIFS('Capex calcs historical included'!AI:AI,'Capex calcs historical included'!$F:$F,$A6,'Capex calcs historical included'!$B:$B,"Capex")</f>
        <v>0</v>
      </c>
      <c r="N6" s="49">
        <f t="shared" si="1"/>
        <v>0</v>
      </c>
    </row>
    <row r="7" spans="1:21" ht="14.25" x14ac:dyDescent="0.2">
      <c r="A7" s="48" t="s">
        <v>48</v>
      </c>
      <c r="B7" s="48">
        <f>SUMIFS('Capex calcs historical included'!S:S,'Capex calcs historical included'!$F:$F,$A7,'Capex calcs historical included'!$B:$B,"Capex")</f>
        <v>5942.3</v>
      </c>
      <c r="C7" s="48">
        <f>SUMIFS('Capex calcs historical included'!T:T,'Capex calcs historical included'!$F:$F,$A7,'Capex calcs historical included'!$B:$B,"Capex")</f>
        <v>4883.3667999999998</v>
      </c>
      <c r="D7" s="48">
        <f>SUMIFS('Capex calcs historical included'!U:U,'Capex calcs historical included'!$F:$F,$A7,'Capex calcs historical included'!$B:$B,"Capex")</f>
        <v>4999.3</v>
      </c>
      <c r="E7" s="48">
        <f>SUMIFS('Capex calcs historical included'!V:V,'Capex calcs historical included'!$F:$F,$A7,'Capex calcs historical included'!$B:$B,"Capex")</f>
        <v>9399.2999999999993</v>
      </c>
      <c r="F7" s="48">
        <f>SUMIFS('Capex calcs historical included'!W:W,'Capex calcs historical included'!$F:$F,$A7,'Capex calcs historical included'!$B:$B,"Capex")</f>
        <v>5121.3667999999998</v>
      </c>
      <c r="G7" s="49">
        <f t="shared" si="0"/>
        <v>30345.633599999997</v>
      </c>
      <c r="H7" s="70"/>
      <c r="I7" s="48">
        <f>SUMIFS('Capex calcs historical included'!AE:AE,'Capex calcs historical included'!$F:$F,$A7,'Capex calcs historical included'!$B:$B,"Capex")</f>
        <v>5972.5928499225292</v>
      </c>
      <c r="J7" s="48">
        <f>SUMIFS('Capex calcs historical included'!AF:AF,'Capex calcs historical included'!$F:$F,$A7,'Capex calcs historical included'!$B:$B,"Capex")</f>
        <v>4920.7562291012209</v>
      </c>
      <c r="K7" s="48">
        <f>SUMIFS('Capex calcs historical included'!AG:AG,'Capex calcs historical included'!$F:$F,$A7,'Capex calcs historical included'!$B:$B,"Capex")</f>
        <v>5050.4011090834365</v>
      </c>
      <c r="L7" s="48">
        <f>SUMIFS('Capex calcs historical included'!AH:AH,'Capex calcs historical included'!$F:$F,$A7,'Capex calcs historical included'!$B:$B,"Capex")</f>
        <v>9519.5485334269233</v>
      </c>
      <c r="M7" s="48">
        <f>SUMIFS('Capex calcs historical included'!AI:AI,'Capex calcs historical included'!$F:$F,$A7,'Capex calcs historical included'!$B:$B,"Capex")</f>
        <v>5200.0903691158901</v>
      </c>
      <c r="N7" s="49">
        <f t="shared" si="1"/>
        <v>30663.389090650002</v>
      </c>
    </row>
    <row r="8" spans="1:21" ht="14.25" x14ac:dyDescent="0.2">
      <c r="A8" s="48" t="s">
        <v>32</v>
      </c>
      <c r="B8" s="48">
        <f>SUMIFS('Capex calcs historical included'!S:S,'Capex calcs historical included'!$F:$F,$A8,'Capex calcs historical included'!$B:$B,"Capex")</f>
        <v>7424.1504999999997</v>
      </c>
      <c r="C8" s="48">
        <f>SUMIFS('Capex calcs historical included'!T:T,'Capex calcs historical included'!$F:$F,$A8,'Capex calcs historical included'!$B:$B,"Capex")</f>
        <v>7263.5504999999994</v>
      </c>
      <c r="D8" s="48">
        <f>SUMIFS('Capex calcs historical included'!U:U,'Capex calcs historical included'!$F:$F,$A8,'Capex calcs historical included'!$B:$B,"Capex")</f>
        <v>6898.8505000000005</v>
      </c>
      <c r="E8" s="48">
        <f>SUMIFS('Capex calcs historical included'!V:V,'Capex calcs historical included'!$F:$F,$A8,'Capex calcs historical included'!$B:$B,"Capex")</f>
        <v>6730.2254999999996</v>
      </c>
      <c r="F8" s="48">
        <f>SUMIFS('Capex calcs historical included'!W:W,'Capex calcs historical included'!$F:$F,$A8,'Capex calcs historical included'!$B:$B,"Capex")</f>
        <v>6450.2254999999996</v>
      </c>
      <c r="G8" s="49">
        <f t="shared" si="0"/>
        <v>34767.002500000002</v>
      </c>
      <c r="H8" s="70"/>
      <c r="I8" s="48">
        <f>SUMIFS('Capex calcs historical included'!AE:AE,'Capex calcs historical included'!$F:$F,$A8,'Capex calcs historical included'!$B:$B,"Capex")</f>
        <v>7461.9975755261021</v>
      </c>
      <c r="J8" s="48">
        <f>SUMIFS('Capex calcs historical included'!AF:AF,'Capex calcs historical included'!$F:$F,$A8,'Capex calcs historical included'!$B:$B,"Capex")</f>
        <v>7319.1637720652643</v>
      </c>
      <c r="K8" s="48">
        <f>SUMIFS('Capex calcs historical included'!AG:AG,'Capex calcs historical included'!$F:$F,$A8,'Capex calcs historical included'!$B:$B,"Capex")</f>
        <v>6969.3681548618442</v>
      </c>
      <c r="L8" s="48">
        <f>SUMIFS('Capex calcs historical included'!AH:AH,'Capex calcs historical included'!$F:$F,$A8,'Capex calcs historical included'!$B:$B,"Capex")</f>
        <v>6816.3276295210799</v>
      </c>
      <c r="M8" s="48">
        <f>SUMIFS('Capex calcs historical included'!AI:AI,'Capex calcs historical included'!$F:$F,$A8,'Capex calcs historical included'!$B:$B,"Capex")</f>
        <v>6549.3757450014573</v>
      </c>
      <c r="N8" s="49">
        <f t="shared" si="1"/>
        <v>35116.232876975751</v>
      </c>
    </row>
    <row r="9" spans="1:21" ht="14.25" x14ac:dyDescent="0.2">
      <c r="A9" s="48" t="s">
        <v>37</v>
      </c>
      <c r="B9" s="48">
        <f>SUMIFS('Capex calcs historical included'!S:S,'Capex calcs historical included'!$F:$F,$A9,'Capex calcs historical included'!$B:$B,"Capex")</f>
        <v>23986.322</v>
      </c>
      <c r="C9" s="48">
        <f>SUMIFS('Capex calcs historical included'!T:T,'Capex calcs historical included'!$F:$F,$A9,'Capex calcs historical included'!$B:$B,"Capex")</f>
        <v>20211.915000000001</v>
      </c>
      <c r="D9" s="48">
        <f>SUMIFS('Capex calcs historical included'!U:U,'Capex calcs historical included'!$F:$F,$A9,'Capex calcs historical included'!$B:$B,"Capex")</f>
        <v>21102.213299999999</v>
      </c>
      <c r="E9" s="48">
        <f>SUMIFS('Capex calcs historical included'!V:V,'Capex calcs historical included'!$F:$F,$A9,'Capex calcs historical included'!$B:$B,"Capex")</f>
        <v>19174.160599999999</v>
      </c>
      <c r="F9" s="48">
        <f>SUMIFS('Capex calcs historical included'!W:W,'Capex calcs historical included'!$F:$F,$A9,'Capex calcs historical included'!$B:$B,"Capex")</f>
        <v>14487.639499999999</v>
      </c>
      <c r="G9" s="49">
        <f t="shared" si="0"/>
        <v>98962.250400000004</v>
      </c>
      <c r="H9" s="70"/>
      <c r="I9" s="48">
        <f>SUMIFS('Capex calcs historical included'!AE:AE,'Capex calcs historical included'!$F:$F,$A9,'Capex calcs historical included'!$B:$B,"Capex")</f>
        <v>24108.600251272976</v>
      </c>
      <c r="J9" s="48">
        <f>SUMIFS('Capex calcs historical included'!AF:AF,'Capex calcs historical included'!$F:$F,$A9,'Capex calcs historical included'!$B:$B,"Capex")</f>
        <v>20366.667242426764</v>
      </c>
      <c r="K9" s="48">
        <f>SUMIFS('Capex calcs historical included'!AG:AG,'Capex calcs historical included'!$F:$F,$A9,'Capex calcs historical included'!$B:$B,"Capex")</f>
        <v>21317.912798678866</v>
      </c>
      <c r="L9" s="48">
        <f>SUMIFS('Capex calcs historical included'!AH:AH,'Capex calcs historical included'!$F:$F,$A9,'Capex calcs historical included'!$B:$B,"Capex")</f>
        <v>19419.462345006788</v>
      </c>
      <c r="M9" s="48">
        <f>SUMIFS('Capex calcs historical included'!AI:AI,'Capex calcs historical included'!$F:$F,$A9,'Capex calcs historical included'!$B:$B,"Capex")</f>
        <v>14710.337606588331</v>
      </c>
      <c r="N9" s="49">
        <f t="shared" si="1"/>
        <v>99922.980243973725</v>
      </c>
    </row>
    <row r="10" spans="1:21" ht="14.25" x14ac:dyDescent="0.2">
      <c r="A10" s="48" t="s">
        <v>104</v>
      </c>
      <c r="B10" s="48">
        <f>SUMIFS('Capex calcs historical included'!S:S,'Capex calcs historical included'!$F:$F,$A10,'Capex calcs historical included'!$B:$B,"Capex")</f>
        <v>0</v>
      </c>
      <c r="C10" s="48">
        <f>SUMIFS('Capex calcs historical included'!T:T,'Capex calcs historical included'!$F:$F,$A10,'Capex calcs historical included'!$B:$B,"Capex")</f>
        <v>0</v>
      </c>
      <c r="D10" s="48">
        <f>SUMIFS('Capex calcs historical included'!U:U,'Capex calcs historical included'!$F:$F,$A10,'Capex calcs historical included'!$B:$B,"Capex")</f>
        <v>0</v>
      </c>
      <c r="E10" s="48">
        <f>SUMIFS('Capex calcs historical included'!V:V,'Capex calcs historical included'!$F:$F,$A10,'Capex calcs historical included'!$B:$B,"Capex")</f>
        <v>0</v>
      </c>
      <c r="F10" s="48">
        <f>SUMIFS('Capex calcs historical included'!W:W,'Capex calcs historical included'!$F:$F,$A10,'Capex calcs historical included'!$B:$B,"Capex")</f>
        <v>0</v>
      </c>
      <c r="G10" s="49">
        <f t="shared" si="0"/>
        <v>0</v>
      </c>
      <c r="H10" s="70"/>
      <c r="I10" s="48">
        <f>SUMIFS('Capex calcs historical included'!AE:AE,'Capex calcs historical included'!$F:$F,$A10,'Capex calcs historical included'!$B:$B,"Capex")</f>
        <v>0</v>
      </c>
      <c r="J10" s="48">
        <f>SUMIFS('Capex calcs historical included'!AF:AF,'Capex calcs historical included'!$F:$F,$A10,'Capex calcs historical included'!$B:$B,"Capex")</f>
        <v>0</v>
      </c>
      <c r="K10" s="48">
        <f>SUMIFS('Capex calcs historical included'!AG:AG,'Capex calcs historical included'!$F:$F,$A10,'Capex calcs historical included'!$B:$B,"Capex")</f>
        <v>0</v>
      </c>
      <c r="L10" s="48">
        <f>SUMIFS('Capex calcs historical included'!AH:AH,'Capex calcs historical included'!$F:$F,$A10,'Capex calcs historical included'!$B:$B,"Capex")</f>
        <v>0</v>
      </c>
      <c r="M10" s="48">
        <f>SUMIFS('Capex calcs historical included'!AI:AI,'Capex calcs historical included'!$F:$F,$A10,'Capex calcs historical included'!$B:$B,"Capex")</f>
        <v>0</v>
      </c>
      <c r="N10" s="49">
        <f t="shared" si="1"/>
        <v>0</v>
      </c>
    </row>
    <row r="11" spans="1:21" ht="14.25" x14ac:dyDescent="0.2">
      <c r="A11" s="48" t="s">
        <v>152</v>
      </c>
      <c r="B11" s="48">
        <f>SUMIFS('Capex calcs historical included'!S:S,'Capex calcs historical included'!$F:$F,$A11,'Capex calcs historical included'!$B:$B,"Capex")</f>
        <v>9264.4132930350206</v>
      </c>
      <c r="C11" s="48">
        <f>SUMIFS('Capex calcs historical included'!T:T,'Capex calcs historical included'!$F:$F,$A11,'Capex calcs historical included'!$B:$B,"Capex")</f>
        <v>7096.9147605474018</v>
      </c>
      <c r="D11" s="48">
        <f>SUMIFS('Capex calcs historical included'!U:U,'Capex calcs historical included'!$F:$F,$A11,'Capex calcs historical included'!$B:$B,"Capex")</f>
        <v>4150.3366688941187</v>
      </c>
      <c r="E11" s="48">
        <f>SUMIFS('Capex calcs historical included'!V:V,'Capex calcs historical included'!$F:$F,$A11,'Capex calcs historical included'!$B:$B,"Capex")</f>
        <v>3734.9735716025243</v>
      </c>
      <c r="F11" s="48">
        <f>SUMIFS('Capex calcs historical included'!W:W,'Capex calcs historical included'!$F:$F,$A11,'Capex calcs historical included'!$B:$B,"Capex")</f>
        <v>3759.6430770350198</v>
      </c>
      <c r="G11" s="49">
        <f t="shared" si="0"/>
        <v>28006.281371114084</v>
      </c>
      <c r="H11" s="70"/>
      <c r="I11" s="48">
        <f>SUMIFS('Capex calcs historical included'!AE:AE,'Capex calcs historical included'!$F:$F,$A11,'Capex calcs historical included'!$B:$B,"Capex")</f>
        <v>9311.6417199919524</v>
      </c>
      <c r="J11" s="48">
        <f>SUMIFS('Capex calcs historical included'!AF:AF,'Capex calcs historical included'!$F:$F,$A11,'Capex calcs historical included'!$B:$B,"Capex")</f>
        <v>7151.2521884213202</v>
      </c>
      <c r="K11" s="48">
        <f>SUMIFS('Capex calcs historical included'!AG:AG,'Capex calcs historical included'!$F:$F,$A11,'Capex calcs historical included'!$B:$B,"Capex")</f>
        <v>4192.7599695262361</v>
      </c>
      <c r="L11" s="48">
        <f>SUMIFS('Capex calcs historical included'!AH:AH,'Capex calcs historical included'!$F:$F,$A11,'Capex calcs historical included'!$B:$B,"Capex")</f>
        <v>3782.756395256788</v>
      </c>
      <c r="M11" s="48">
        <f>SUMIFS('Capex calcs historical included'!AI:AI,'Capex calcs historical included'!$F:$F,$A11,'Capex calcs historical included'!$B:$B,"Capex")</f>
        <v>3817.4347824887373</v>
      </c>
      <c r="N11" s="49">
        <f t="shared" si="1"/>
        <v>28255.845055685033</v>
      </c>
    </row>
    <row r="12" spans="1:21" s="69" customFormat="1" ht="14.25" x14ac:dyDescent="0.2">
      <c r="A12" s="49" t="s">
        <v>1055</v>
      </c>
      <c r="B12" s="49">
        <f t="shared" ref="B12:G12" si="2">SUM(B5:B11)</f>
        <v>52932.985793035026</v>
      </c>
      <c r="C12" s="49">
        <f t="shared" si="2"/>
        <v>66260.901560547398</v>
      </c>
      <c r="D12" s="49">
        <f t="shared" si="2"/>
        <v>57827.474468894114</v>
      </c>
      <c r="E12" s="49">
        <f t="shared" si="2"/>
        <v>48509.459671602519</v>
      </c>
      <c r="F12" s="49">
        <f t="shared" si="2"/>
        <v>33915.674877035017</v>
      </c>
      <c r="G12" s="49">
        <f t="shared" si="2"/>
        <v>259446.4963711141</v>
      </c>
      <c r="H12" s="70"/>
      <c r="I12" s="49">
        <f t="shared" ref="I12:N12" si="3">SUM(I5:I11)</f>
        <v>53202.829287065899</v>
      </c>
      <c r="J12" s="49">
        <f t="shared" si="3"/>
        <v>66768.227219779277</v>
      </c>
      <c r="K12" s="49">
        <f t="shared" si="3"/>
        <v>58418.56683799671</v>
      </c>
      <c r="L12" s="49">
        <f t="shared" si="3"/>
        <v>49130.058161154164</v>
      </c>
      <c r="M12" s="49">
        <f t="shared" si="3"/>
        <v>34437.012847846701</v>
      </c>
      <c r="N12" s="49">
        <f t="shared" si="3"/>
        <v>261956.69435384273</v>
      </c>
      <c r="P12" s="68"/>
      <c r="Q12" s="68"/>
      <c r="R12" s="68"/>
      <c r="S12" s="68"/>
      <c r="T12" s="68"/>
      <c r="U12" s="68"/>
    </row>
    <row r="14" spans="1:21" x14ac:dyDescent="0.2">
      <c r="A14" s="83" t="s">
        <v>1056</v>
      </c>
      <c r="I14" s="63">
        <f>I12-SUMIFS('Capex calcs historical included'!AE:AE,'Capex calcs historical included'!$B:$B,"Capex")</f>
        <v>0</v>
      </c>
      <c r="J14" s="63">
        <f>J12-SUMIFS('Capex calcs historical included'!AF:AF,'Capex calcs historical included'!$B:$B,"Capex")</f>
        <v>0</v>
      </c>
      <c r="K14" s="63">
        <f>K12-SUMIFS('Capex calcs historical included'!AG:AG,'Capex calcs historical included'!$B:$B,"Capex")</f>
        <v>0</v>
      </c>
      <c r="L14" s="63">
        <f>L12-SUMIFS('Capex calcs historical included'!AH:AH,'Capex calcs historical included'!$B:$B,"Capex")</f>
        <v>0</v>
      </c>
      <c r="M14" s="63">
        <f>M12-SUMIFS('Capex calcs historical included'!AI:AI,'Capex calcs historical included'!$B:$B,"Capex")</f>
        <v>0</v>
      </c>
      <c r="N14" s="63">
        <f>N12-SUMIFS('Capex calcs historical included'!AJ:AJ,'Capex calcs historical included'!$B:$B,"Capex")</f>
        <v>0</v>
      </c>
    </row>
    <row r="16" spans="1:21" ht="14.25" hidden="1" customHeight="1" x14ac:dyDescent="0.2">
      <c r="A16" s="35" t="s">
        <v>1111</v>
      </c>
      <c r="B16" s="71"/>
      <c r="C16" s="71"/>
      <c r="D16" s="71"/>
      <c r="E16" s="71"/>
      <c r="F16" s="71"/>
      <c r="G16" s="71"/>
      <c r="H16" s="71"/>
      <c r="I16" s="71"/>
      <c r="J16" s="71"/>
      <c r="K16" s="71"/>
      <c r="L16" s="71"/>
      <c r="M16" s="71"/>
      <c r="N16" s="71"/>
    </row>
    <row r="17" spans="1:14" ht="3.75" hidden="1" customHeight="1" x14ac:dyDescent="0.2">
      <c r="A17" s="40"/>
      <c r="B17" s="40"/>
      <c r="C17" s="40"/>
      <c r="D17" s="40"/>
      <c r="E17" s="40"/>
      <c r="F17" s="40"/>
      <c r="G17" s="40"/>
      <c r="H17" s="70"/>
      <c r="I17" s="40"/>
      <c r="J17" s="40"/>
      <c r="K17" s="40"/>
      <c r="L17" s="40"/>
      <c r="M17" s="40"/>
      <c r="N17" s="40"/>
    </row>
    <row r="18" spans="1:14" ht="14.25" hidden="1" customHeight="1" x14ac:dyDescent="0.2">
      <c r="A18" s="39"/>
      <c r="B18" s="111" t="s">
        <v>1110</v>
      </c>
      <c r="C18" s="111"/>
      <c r="D18" s="111"/>
      <c r="E18" s="111"/>
      <c r="F18" s="111"/>
      <c r="G18" s="111"/>
      <c r="H18" s="70"/>
      <c r="I18" s="111" t="s">
        <v>1109</v>
      </c>
      <c r="J18" s="111"/>
      <c r="K18" s="111"/>
      <c r="L18" s="111"/>
      <c r="M18" s="111"/>
      <c r="N18" s="111"/>
    </row>
    <row r="19" spans="1:14" ht="14.25" hidden="1" customHeight="1" x14ac:dyDescent="0.2">
      <c r="A19" s="42" t="s">
        <v>4</v>
      </c>
      <c r="B19" s="43">
        <v>2026</v>
      </c>
      <c r="C19" s="43">
        <v>2027</v>
      </c>
      <c r="D19" s="43">
        <v>2028</v>
      </c>
      <c r="E19" s="43">
        <v>2029</v>
      </c>
      <c r="F19" s="43">
        <v>2030</v>
      </c>
      <c r="G19" s="44" t="s">
        <v>1036</v>
      </c>
      <c r="H19" s="70"/>
      <c r="I19" s="43">
        <v>2026</v>
      </c>
      <c r="J19" s="43">
        <v>2027</v>
      </c>
      <c r="K19" s="43">
        <v>2028</v>
      </c>
      <c r="L19" s="43">
        <v>2029</v>
      </c>
      <c r="M19" s="43">
        <v>2030</v>
      </c>
      <c r="N19" s="44" t="s">
        <v>1036</v>
      </c>
    </row>
    <row r="20" spans="1:14" ht="14.25" hidden="1" customHeight="1" x14ac:dyDescent="0.2">
      <c r="A20" s="48" t="s">
        <v>40</v>
      </c>
      <c r="B20" s="48" t="e">
        <f>SUMIFS('[3]Capex calcs'!Q:Q,'[3]Capex calcs'!$D:$D,$A20,'[3]Capex calcs'!$C:$C,"Reclassification of project from capex to opex")+SUMIFS('[3]Capex calcs'!Q:Q,'[3]Capex calcs'!$D:$D,$A20,'[3]Capex calcs'!$C:$C,"Turbine and GEA Overhauls")+SUMIFS('[3]Capex calcs'!Q:Q,'[3]Capex calcs'!$D:$D,$A20,'[3]Capex calcs'!$C:$C,"IT Opex Step Change")</f>
        <v>#VALUE!</v>
      </c>
      <c r="C20" s="48" t="e">
        <f>SUMIFS('[3]Capex calcs'!R:R,'[3]Capex calcs'!$D:$D,$A20,'[3]Capex calcs'!$C:$C,"Reclassification of project from capex to opex")+SUMIFS('[3]Capex calcs'!R:R,'[3]Capex calcs'!$D:$D,$A20,'[3]Capex calcs'!$C:$C,"Turbine and GEA Overhauls")+SUMIFS('[3]Capex calcs'!R:R,'[3]Capex calcs'!$D:$D,$A20,'[3]Capex calcs'!$C:$C,"IT Opex Step Change")</f>
        <v>#VALUE!</v>
      </c>
      <c r="D20" s="48" t="e">
        <f>SUMIFS('[3]Capex calcs'!S:S,'[3]Capex calcs'!$D:$D,$A20,'[3]Capex calcs'!$C:$C,"Reclassification of project from capex to opex")+SUMIFS('[3]Capex calcs'!S:S,'[3]Capex calcs'!$D:$D,$A20,'[3]Capex calcs'!$C:$C,"Turbine and GEA Overhauls")+SUMIFS('[3]Capex calcs'!S:S,'[3]Capex calcs'!$D:$D,$A20,'[3]Capex calcs'!$C:$C,"IT Opex Step Change")</f>
        <v>#VALUE!</v>
      </c>
      <c r="E20" s="48" t="e">
        <f>SUMIFS('[3]Capex calcs'!T:T,'[3]Capex calcs'!$D:$D,$A20,'[3]Capex calcs'!$C:$C,"Reclassification of project from capex to opex")+SUMIFS('[3]Capex calcs'!T:T,'[3]Capex calcs'!$D:$D,$A20,'[3]Capex calcs'!$C:$C,"Turbine and GEA Overhauls")+SUMIFS('[3]Capex calcs'!T:T,'[3]Capex calcs'!$D:$D,$A20,'[3]Capex calcs'!$C:$C,"IT Opex Step Change")</f>
        <v>#VALUE!</v>
      </c>
      <c r="F20" s="48" t="e">
        <f>SUMIFS('[3]Capex calcs'!U:U,'[3]Capex calcs'!$D:$D,$A20,'[3]Capex calcs'!$C:$C,"Reclassification of project from capex to opex")+SUMIFS('[3]Capex calcs'!U:U,'[3]Capex calcs'!$D:$D,$A20,'[3]Capex calcs'!$C:$C,"Turbine and GEA Overhauls")+SUMIFS('[3]Capex calcs'!U:U,'[3]Capex calcs'!$D:$D,$A20,'[3]Capex calcs'!$C:$C,"IT Opex Step Change")</f>
        <v>#VALUE!</v>
      </c>
      <c r="G20" s="49" t="e">
        <f t="shared" ref="G20:G26" si="4">SUM(B20:F20)</f>
        <v>#VALUE!</v>
      </c>
      <c r="H20" s="70"/>
      <c r="I20" s="48" t="e">
        <f>SUMIFS('[3]Capex calcs'!AC:AC,'[3]Capex calcs'!$D:$D,$A20,'[3]Capex calcs'!$C:$C,"Reclassification of project from capex to opex")+SUMIFS('[3]Capex calcs'!AC:AC,'[3]Capex calcs'!$D:$D,$A20,'[3]Capex calcs'!$C:$C,"Turbine and GEA Overhauls")+SUMIFS('[3]Capex calcs'!AC:AC,'[3]Capex calcs'!$D:$D,$A20,'[3]Capex calcs'!$C:$C,"IT Opex Step Change")</f>
        <v>#VALUE!</v>
      </c>
      <c r="J20" s="48" t="e">
        <f>SUMIFS('[3]Capex calcs'!AD:AD,'[3]Capex calcs'!$D:$D,$A20,'[3]Capex calcs'!$C:$C,"Reclassification of project from capex to opex")+SUMIFS('[3]Capex calcs'!AD:AD,'[3]Capex calcs'!$D:$D,$A20,'[3]Capex calcs'!$C:$C,"Turbine and GEA Overhauls")+SUMIFS('[3]Capex calcs'!AD:AD,'[3]Capex calcs'!$D:$D,$A20,'[3]Capex calcs'!$C:$C,"IT Opex Step Change")</f>
        <v>#VALUE!</v>
      </c>
      <c r="K20" s="48" t="e">
        <f>SUMIFS('[3]Capex calcs'!AE:AE,'[3]Capex calcs'!$D:$D,$A20,'[3]Capex calcs'!$C:$C,"Reclassification of project from capex to opex")+SUMIFS('[3]Capex calcs'!AE:AE,'[3]Capex calcs'!$D:$D,$A20,'[3]Capex calcs'!$C:$C,"Turbine and GEA Overhauls")+SUMIFS('[3]Capex calcs'!AE:AE,'[3]Capex calcs'!$D:$D,$A20,'[3]Capex calcs'!$C:$C,"IT Opex Step Change")</f>
        <v>#VALUE!</v>
      </c>
      <c r="L20" s="48" t="e">
        <f>SUMIFS('[3]Capex calcs'!AF:AF,'[3]Capex calcs'!$D:$D,$A20,'[3]Capex calcs'!$C:$C,"Reclassification of project from capex to opex")+SUMIFS('[3]Capex calcs'!AF:AF,'[3]Capex calcs'!$D:$D,$A20,'[3]Capex calcs'!$C:$C,"Turbine and GEA Overhauls")+SUMIFS('[3]Capex calcs'!AF:AF,'[3]Capex calcs'!$D:$D,$A20,'[3]Capex calcs'!$C:$C,"IT Opex Step Change")</f>
        <v>#VALUE!</v>
      </c>
      <c r="M20" s="48" t="e">
        <f>SUMIFS('[3]Capex calcs'!AG:AG,'[3]Capex calcs'!$D:$D,$A20,'[3]Capex calcs'!$C:$C,"Reclassification of project from capex to opex")+SUMIFS('[3]Capex calcs'!AG:AG,'[3]Capex calcs'!$D:$D,$A20,'[3]Capex calcs'!$C:$C,"Turbine and GEA Overhauls")+SUMIFS('[3]Capex calcs'!AG:AG,'[3]Capex calcs'!$D:$D,$A20,'[3]Capex calcs'!$C:$C,"IT Opex Step Change")</f>
        <v>#VALUE!</v>
      </c>
      <c r="N20" s="49" t="e">
        <f t="shared" ref="N20:N26" si="5">SUM(I20:M20)</f>
        <v>#VALUE!</v>
      </c>
    </row>
    <row r="21" spans="1:14" ht="14.25" hidden="1" customHeight="1" x14ac:dyDescent="0.2">
      <c r="A21" s="48" t="s">
        <v>1107</v>
      </c>
      <c r="B21" s="48" t="e">
        <f>SUMIFS('[3]Capex calcs'!Q:Q,'[3]Capex calcs'!$D:$D,$A21,'[3]Capex calcs'!$C:$C,"Reclassification of project from capex to opex")+SUMIFS('[3]Capex calcs'!Q:Q,'[3]Capex calcs'!$D:$D,$A21,'[3]Capex calcs'!$C:$C,"Turbine and GEA Overhauls")+SUMIFS('[3]Capex calcs'!Q:Q,'[3]Capex calcs'!$D:$D,$A21,'[3]Capex calcs'!$C:$C,"IT Opex Step Change")</f>
        <v>#VALUE!</v>
      </c>
      <c r="C21" s="48" t="e">
        <f>SUMIFS('[3]Capex calcs'!R:R,'[3]Capex calcs'!$D:$D,$A21,'[3]Capex calcs'!$C:$C,"Reclassification of project from capex to opex")+SUMIFS('[3]Capex calcs'!R:R,'[3]Capex calcs'!$D:$D,$A21,'[3]Capex calcs'!$C:$C,"Turbine and GEA Overhauls")+SUMIFS('[3]Capex calcs'!R:R,'[3]Capex calcs'!$D:$D,$A21,'[3]Capex calcs'!$C:$C,"IT Opex Step Change")</f>
        <v>#VALUE!</v>
      </c>
      <c r="D21" s="48" t="e">
        <f>SUMIFS('[3]Capex calcs'!S:S,'[3]Capex calcs'!$D:$D,$A21,'[3]Capex calcs'!$C:$C,"Reclassification of project from capex to opex")+SUMIFS('[3]Capex calcs'!S:S,'[3]Capex calcs'!$D:$D,$A21,'[3]Capex calcs'!$C:$C,"Turbine and GEA Overhauls")+SUMIFS('[3]Capex calcs'!S:S,'[3]Capex calcs'!$D:$D,$A21,'[3]Capex calcs'!$C:$C,"IT Opex Step Change")</f>
        <v>#VALUE!</v>
      </c>
      <c r="E21" s="48" t="e">
        <f>SUMIFS('[3]Capex calcs'!T:T,'[3]Capex calcs'!$D:$D,$A21,'[3]Capex calcs'!$C:$C,"Reclassification of project from capex to opex")+SUMIFS('[3]Capex calcs'!T:T,'[3]Capex calcs'!$D:$D,$A21,'[3]Capex calcs'!$C:$C,"Turbine and GEA Overhauls")+SUMIFS('[3]Capex calcs'!T:T,'[3]Capex calcs'!$D:$D,$A21,'[3]Capex calcs'!$C:$C,"IT Opex Step Change")</f>
        <v>#VALUE!</v>
      </c>
      <c r="F21" s="48" t="e">
        <f>SUMIFS('[3]Capex calcs'!U:U,'[3]Capex calcs'!$D:$D,$A21,'[3]Capex calcs'!$C:$C,"Reclassification of project from capex to opex")+SUMIFS('[3]Capex calcs'!U:U,'[3]Capex calcs'!$D:$D,$A21,'[3]Capex calcs'!$C:$C,"Turbine and GEA Overhauls")+SUMIFS('[3]Capex calcs'!U:U,'[3]Capex calcs'!$D:$D,$A21,'[3]Capex calcs'!$C:$C,"IT Opex Step Change")</f>
        <v>#VALUE!</v>
      </c>
      <c r="G21" s="49" t="e">
        <f t="shared" si="4"/>
        <v>#VALUE!</v>
      </c>
      <c r="H21" s="70"/>
      <c r="I21" s="48" t="e">
        <f>SUMIFS('[3]Capex calcs'!AC:AC,'[3]Capex calcs'!$D:$D,$A21,'[3]Capex calcs'!$C:$C,"Reclassification of project from capex to opex")+SUMIFS('[3]Capex calcs'!AC:AC,'[3]Capex calcs'!$D:$D,$A21,'[3]Capex calcs'!$C:$C,"Turbine and GEA Overhauls")+SUMIFS('[3]Capex calcs'!AC:AC,'[3]Capex calcs'!$D:$D,$A21,'[3]Capex calcs'!$C:$C,"IT Opex Step Change")</f>
        <v>#VALUE!</v>
      </c>
      <c r="J21" s="48" t="e">
        <f>SUMIFS('[3]Capex calcs'!AD:AD,'[3]Capex calcs'!$D:$D,$A21,'[3]Capex calcs'!$C:$C,"Reclassification of project from capex to opex")+SUMIFS('[3]Capex calcs'!AD:AD,'[3]Capex calcs'!$D:$D,$A21,'[3]Capex calcs'!$C:$C,"Turbine and GEA Overhauls")+SUMIFS('[3]Capex calcs'!AD:AD,'[3]Capex calcs'!$D:$D,$A21,'[3]Capex calcs'!$C:$C,"IT Opex Step Change")</f>
        <v>#VALUE!</v>
      </c>
      <c r="K21" s="48" t="e">
        <f>SUMIFS('[3]Capex calcs'!AE:AE,'[3]Capex calcs'!$D:$D,$A21,'[3]Capex calcs'!$C:$C,"Reclassification of project from capex to opex")+SUMIFS('[3]Capex calcs'!AE:AE,'[3]Capex calcs'!$D:$D,$A21,'[3]Capex calcs'!$C:$C,"Turbine and GEA Overhauls")+SUMIFS('[3]Capex calcs'!AE:AE,'[3]Capex calcs'!$D:$D,$A21,'[3]Capex calcs'!$C:$C,"IT Opex Step Change")</f>
        <v>#VALUE!</v>
      </c>
      <c r="L21" s="48" t="e">
        <f>SUMIFS('[3]Capex calcs'!AF:AF,'[3]Capex calcs'!$D:$D,$A21,'[3]Capex calcs'!$C:$C,"Reclassification of project from capex to opex")+SUMIFS('[3]Capex calcs'!AF:AF,'[3]Capex calcs'!$D:$D,$A21,'[3]Capex calcs'!$C:$C,"Turbine and GEA Overhauls")+SUMIFS('[3]Capex calcs'!AF:AF,'[3]Capex calcs'!$D:$D,$A21,'[3]Capex calcs'!$C:$C,"IT Opex Step Change")</f>
        <v>#VALUE!</v>
      </c>
      <c r="M21" s="48" t="e">
        <f>SUMIFS('[3]Capex calcs'!AG:AG,'[3]Capex calcs'!$D:$D,$A21,'[3]Capex calcs'!$C:$C,"Reclassification of project from capex to opex")+SUMIFS('[3]Capex calcs'!AG:AG,'[3]Capex calcs'!$D:$D,$A21,'[3]Capex calcs'!$C:$C,"Turbine and GEA Overhauls")+SUMIFS('[3]Capex calcs'!AG:AG,'[3]Capex calcs'!$D:$D,$A21,'[3]Capex calcs'!$C:$C,"IT Opex Step Change")</f>
        <v>#VALUE!</v>
      </c>
      <c r="N21" s="49" t="e">
        <f t="shared" si="5"/>
        <v>#VALUE!</v>
      </c>
    </row>
    <row r="22" spans="1:14" ht="14.25" hidden="1" customHeight="1" x14ac:dyDescent="0.2">
      <c r="A22" s="48" t="s">
        <v>48</v>
      </c>
      <c r="B22" s="48" t="e">
        <f>SUMIFS('[3]Capex calcs'!Q:Q,'[3]Capex calcs'!$D:$D,$A22,'[3]Capex calcs'!$C:$C,"Reclassification of project from capex to opex")+SUMIFS('[3]Capex calcs'!Q:Q,'[3]Capex calcs'!$D:$D,$A22,'[3]Capex calcs'!$C:$C,"Turbine and GEA Overhauls")+SUMIFS('[3]Capex calcs'!Q:Q,'[3]Capex calcs'!$D:$D,$A22,'[3]Capex calcs'!$C:$C,"IT Opex Step Change")</f>
        <v>#VALUE!</v>
      </c>
      <c r="C22" s="48" t="e">
        <f>SUMIFS('[3]Capex calcs'!R:R,'[3]Capex calcs'!$D:$D,$A22,'[3]Capex calcs'!$C:$C,"Reclassification of project from capex to opex")+SUMIFS('[3]Capex calcs'!R:R,'[3]Capex calcs'!$D:$D,$A22,'[3]Capex calcs'!$C:$C,"Turbine and GEA Overhauls")+SUMIFS('[3]Capex calcs'!R:R,'[3]Capex calcs'!$D:$D,$A22,'[3]Capex calcs'!$C:$C,"IT Opex Step Change")</f>
        <v>#VALUE!</v>
      </c>
      <c r="D22" s="48" t="e">
        <f>SUMIFS('[3]Capex calcs'!S:S,'[3]Capex calcs'!$D:$D,$A22,'[3]Capex calcs'!$C:$C,"Reclassification of project from capex to opex")+SUMIFS('[3]Capex calcs'!S:S,'[3]Capex calcs'!$D:$D,$A22,'[3]Capex calcs'!$C:$C,"Turbine and GEA Overhauls")+SUMIFS('[3]Capex calcs'!S:S,'[3]Capex calcs'!$D:$D,$A22,'[3]Capex calcs'!$C:$C,"IT Opex Step Change")</f>
        <v>#VALUE!</v>
      </c>
      <c r="E22" s="48" t="e">
        <f>SUMIFS('[3]Capex calcs'!T:T,'[3]Capex calcs'!$D:$D,$A22,'[3]Capex calcs'!$C:$C,"Reclassification of project from capex to opex")+SUMIFS('[3]Capex calcs'!T:T,'[3]Capex calcs'!$D:$D,$A22,'[3]Capex calcs'!$C:$C,"Turbine and GEA Overhauls")+SUMIFS('[3]Capex calcs'!T:T,'[3]Capex calcs'!$D:$D,$A22,'[3]Capex calcs'!$C:$C,"IT Opex Step Change")</f>
        <v>#VALUE!</v>
      </c>
      <c r="F22" s="48" t="e">
        <f>SUMIFS('[3]Capex calcs'!U:U,'[3]Capex calcs'!$D:$D,$A22,'[3]Capex calcs'!$C:$C,"Reclassification of project from capex to opex")+SUMIFS('[3]Capex calcs'!U:U,'[3]Capex calcs'!$D:$D,$A22,'[3]Capex calcs'!$C:$C,"Turbine and GEA Overhauls")+SUMIFS('[3]Capex calcs'!U:U,'[3]Capex calcs'!$D:$D,$A22,'[3]Capex calcs'!$C:$C,"IT Opex Step Change")</f>
        <v>#VALUE!</v>
      </c>
      <c r="G22" s="49" t="e">
        <f t="shared" si="4"/>
        <v>#VALUE!</v>
      </c>
      <c r="H22" s="70"/>
      <c r="I22" s="48" t="e">
        <f>SUMIFS('[3]Capex calcs'!AC:AC,'[3]Capex calcs'!$D:$D,$A22,'[3]Capex calcs'!$C:$C,"Reclassification of project from capex to opex")+SUMIFS('[3]Capex calcs'!AC:AC,'[3]Capex calcs'!$D:$D,$A22,'[3]Capex calcs'!$C:$C,"Turbine and GEA Overhauls")+SUMIFS('[3]Capex calcs'!AC:AC,'[3]Capex calcs'!$D:$D,$A22,'[3]Capex calcs'!$C:$C,"IT Opex Step Change")</f>
        <v>#VALUE!</v>
      </c>
      <c r="J22" s="48" t="e">
        <f>SUMIFS('[3]Capex calcs'!AD:AD,'[3]Capex calcs'!$D:$D,$A22,'[3]Capex calcs'!$C:$C,"Reclassification of project from capex to opex")+SUMIFS('[3]Capex calcs'!AD:AD,'[3]Capex calcs'!$D:$D,$A22,'[3]Capex calcs'!$C:$C,"Turbine and GEA Overhauls")+SUMIFS('[3]Capex calcs'!AD:AD,'[3]Capex calcs'!$D:$D,$A22,'[3]Capex calcs'!$C:$C,"IT Opex Step Change")</f>
        <v>#VALUE!</v>
      </c>
      <c r="K22" s="48" t="e">
        <f>SUMIFS('[3]Capex calcs'!AE:AE,'[3]Capex calcs'!$D:$D,$A22,'[3]Capex calcs'!$C:$C,"Reclassification of project from capex to opex")+SUMIFS('[3]Capex calcs'!AE:AE,'[3]Capex calcs'!$D:$D,$A22,'[3]Capex calcs'!$C:$C,"Turbine and GEA Overhauls")+SUMIFS('[3]Capex calcs'!AE:AE,'[3]Capex calcs'!$D:$D,$A22,'[3]Capex calcs'!$C:$C,"IT Opex Step Change")</f>
        <v>#VALUE!</v>
      </c>
      <c r="L22" s="48" t="e">
        <f>SUMIFS('[3]Capex calcs'!AF:AF,'[3]Capex calcs'!$D:$D,$A22,'[3]Capex calcs'!$C:$C,"Reclassification of project from capex to opex")+SUMIFS('[3]Capex calcs'!AF:AF,'[3]Capex calcs'!$D:$D,$A22,'[3]Capex calcs'!$C:$C,"Turbine and GEA Overhauls")+SUMIFS('[3]Capex calcs'!AF:AF,'[3]Capex calcs'!$D:$D,$A22,'[3]Capex calcs'!$C:$C,"IT Opex Step Change")</f>
        <v>#VALUE!</v>
      </c>
      <c r="M22" s="48" t="e">
        <f>SUMIFS('[3]Capex calcs'!AG:AG,'[3]Capex calcs'!$D:$D,$A22,'[3]Capex calcs'!$C:$C,"Reclassification of project from capex to opex")+SUMIFS('[3]Capex calcs'!AG:AG,'[3]Capex calcs'!$D:$D,$A22,'[3]Capex calcs'!$C:$C,"Turbine and GEA Overhauls")+SUMIFS('[3]Capex calcs'!AG:AG,'[3]Capex calcs'!$D:$D,$A22,'[3]Capex calcs'!$C:$C,"IT Opex Step Change")</f>
        <v>#VALUE!</v>
      </c>
      <c r="N22" s="49" t="e">
        <f t="shared" si="5"/>
        <v>#VALUE!</v>
      </c>
    </row>
    <row r="23" spans="1:14" ht="14.25" hidden="1" customHeight="1" x14ac:dyDescent="0.2">
      <c r="A23" s="48" t="s">
        <v>32</v>
      </c>
      <c r="B23" s="48" t="e">
        <f>SUMIFS('[3]Capex calcs'!Q:Q,'[3]Capex calcs'!$D:$D,$A23,'[3]Capex calcs'!$C:$C,"Reclassification of project from capex to opex")+SUMIFS('[3]Capex calcs'!Q:Q,'[3]Capex calcs'!$D:$D,$A23,'[3]Capex calcs'!$C:$C,"Turbine and GEA Overhauls")+SUMIFS('[3]Capex calcs'!Q:Q,'[3]Capex calcs'!$D:$D,$A23,'[3]Capex calcs'!$C:$C,"IT Opex Step Change")</f>
        <v>#VALUE!</v>
      </c>
      <c r="C23" s="48" t="e">
        <f>SUMIFS('[3]Capex calcs'!R:R,'[3]Capex calcs'!$D:$D,$A23,'[3]Capex calcs'!$C:$C,"Reclassification of project from capex to opex")+SUMIFS('[3]Capex calcs'!R:R,'[3]Capex calcs'!$D:$D,$A23,'[3]Capex calcs'!$C:$C,"Turbine and GEA Overhauls")+SUMIFS('[3]Capex calcs'!R:R,'[3]Capex calcs'!$D:$D,$A23,'[3]Capex calcs'!$C:$C,"IT Opex Step Change")</f>
        <v>#VALUE!</v>
      </c>
      <c r="D23" s="48" t="e">
        <f>SUMIFS('[3]Capex calcs'!S:S,'[3]Capex calcs'!$D:$D,$A23,'[3]Capex calcs'!$C:$C,"Reclassification of project from capex to opex")+SUMIFS('[3]Capex calcs'!S:S,'[3]Capex calcs'!$D:$D,$A23,'[3]Capex calcs'!$C:$C,"Turbine and GEA Overhauls")+SUMIFS('[3]Capex calcs'!S:S,'[3]Capex calcs'!$D:$D,$A23,'[3]Capex calcs'!$C:$C,"IT Opex Step Change")</f>
        <v>#VALUE!</v>
      </c>
      <c r="E23" s="48" t="e">
        <f>SUMIFS('[3]Capex calcs'!T:T,'[3]Capex calcs'!$D:$D,$A23,'[3]Capex calcs'!$C:$C,"Reclassification of project from capex to opex")+SUMIFS('[3]Capex calcs'!T:T,'[3]Capex calcs'!$D:$D,$A23,'[3]Capex calcs'!$C:$C,"Turbine and GEA Overhauls")+SUMIFS('[3]Capex calcs'!T:T,'[3]Capex calcs'!$D:$D,$A23,'[3]Capex calcs'!$C:$C,"IT Opex Step Change")</f>
        <v>#VALUE!</v>
      </c>
      <c r="F23" s="48" t="e">
        <f>SUMIFS('[3]Capex calcs'!U:U,'[3]Capex calcs'!$D:$D,$A23,'[3]Capex calcs'!$C:$C,"Reclassification of project from capex to opex")+SUMIFS('[3]Capex calcs'!U:U,'[3]Capex calcs'!$D:$D,$A23,'[3]Capex calcs'!$C:$C,"Turbine and GEA Overhauls")+SUMIFS('[3]Capex calcs'!U:U,'[3]Capex calcs'!$D:$D,$A23,'[3]Capex calcs'!$C:$C,"IT Opex Step Change")</f>
        <v>#VALUE!</v>
      </c>
      <c r="G23" s="49" t="e">
        <f t="shared" si="4"/>
        <v>#VALUE!</v>
      </c>
      <c r="H23" s="70"/>
      <c r="I23" s="48" t="e">
        <f>SUMIFS('[3]Capex calcs'!AC:AC,'[3]Capex calcs'!$D:$D,$A23,'[3]Capex calcs'!$C:$C,"Reclassification of project from capex to opex")+SUMIFS('[3]Capex calcs'!AC:AC,'[3]Capex calcs'!$D:$D,$A23,'[3]Capex calcs'!$C:$C,"Turbine and GEA Overhauls")+SUMIFS('[3]Capex calcs'!AC:AC,'[3]Capex calcs'!$D:$D,$A23,'[3]Capex calcs'!$C:$C,"IT Opex Step Change")</f>
        <v>#VALUE!</v>
      </c>
      <c r="J23" s="48" t="e">
        <f>SUMIFS('[3]Capex calcs'!AD:AD,'[3]Capex calcs'!$D:$D,$A23,'[3]Capex calcs'!$C:$C,"Reclassification of project from capex to opex")+SUMIFS('[3]Capex calcs'!AD:AD,'[3]Capex calcs'!$D:$D,$A23,'[3]Capex calcs'!$C:$C,"Turbine and GEA Overhauls")+SUMIFS('[3]Capex calcs'!AD:AD,'[3]Capex calcs'!$D:$D,$A23,'[3]Capex calcs'!$C:$C,"IT Opex Step Change")</f>
        <v>#VALUE!</v>
      </c>
      <c r="K23" s="48" t="e">
        <f>SUMIFS('[3]Capex calcs'!AE:AE,'[3]Capex calcs'!$D:$D,$A23,'[3]Capex calcs'!$C:$C,"Reclassification of project from capex to opex")+SUMIFS('[3]Capex calcs'!AE:AE,'[3]Capex calcs'!$D:$D,$A23,'[3]Capex calcs'!$C:$C,"Turbine and GEA Overhauls")+SUMIFS('[3]Capex calcs'!AE:AE,'[3]Capex calcs'!$D:$D,$A23,'[3]Capex calcs'!$C:$C,"IT Opex Step Change")</f>
        <v>#VALUE!</v>
      </c>
      <c r="L23" s="48" t="e">
        <f>SUMIFS('[3]Capex calcs'!AF:AF,'[3]Capex calcs'!$D:$D,$A23,'[3]Capex calcs'!$C:$C,"Reclassification of project from capex to opex")+SUMIFS('[3]Capex calcs'!AF:AF,'[3]Capex calcs'!$D:$D,$A23,'[3]Capex calcs'!$C:$C,"Turbine and GEA Overhauls")+SUMIFS('[3]Capex calcs'!AF:AF,'[3]Capex calcs'!$D:$D,$A23,'[3]Capex calcs'!$C:$C,"IT Opex Step Change")</f>
        <v>#VALUE!</v>
      </c>
      <c r="M23" s="48" t="e">
        <f>SUMIFS('[3]Capex calcs'!AG:AG,'[3]Capex calcs'!$D:$D,$A23,'[3]Capex calcs'!$C:$C,"Reclassification of project from capex to opex")+SUMIFS('[3]Capex calcs'!AG:AG,'[3]Capex calcs'!$D:$D,$A23,'[3]Capex calcs'!$C:$C,"Turbine and GEA Overhauls")+SUMIFS('[3]Capex calcs'!AG:AG,'[3]Capex calcs'!$D:$D,$A23,'[3]Capex calcs'!$C:$C,"IT Opex Step Change")</f>
        <v>#VALUE!</v>
      </c>
      <c r="N23" s="49" t="e">
        <f t="shared" si="5"/>
        <v>#VALUE!</v>
      </c>
    </row>
    <row r="24" spans="1:14" ht="14.25" hidden="1" customHeight="1" x14ac:dyDescent="0.2">
      <c r="A24" s="48" t="s">
        <v>37</v>
      </c>
      <c r="B24" s="48" t="e">
        <f>SUMIFS('[3]Capex calcs'!Q:Q,'[3]Capex calcs'!$D:$D,$A24,'[3]Capex calcs'!$C:$C,"Reclassification of project from capex to opex")+SUMIFS('[3]Capex calcs'!Q:Q,'[3]Capex calcs'!$D:$D,$A24,'[3]Capex calcs'!$C:$C,"Turbine and GEA Overhauls")+SUMIFS('[3]Capex calcs'!Q:Q,'[3]Capex calcs'!$D:$D,$A24,'[3]Capex calcs'!$C:$C,"IT Opex Step Change")</f>
        <v>#VALUE!</v>
      </c>
      <c r="C24" s="48" t="e">
        <f>SUMIFS('[3]Capex calcs'!R:R,'[3]Capex calcs'!$D:$D,$A24,'[3]Capex calcs'!$C:$C,"Reclassification of project from capex to opex")+SUMIFS('[3]Capex calcs'!R:R,'[3]Capex calcs'!$D:$D,$A24,'[3]Capex calcs'!$C:$C,"Turbine and GEA Overhauls")+SUMIFS('[3]Capex calcs'!R:R,'[3]Capex calcs'!$D:$D,$A24,'[3]Capex calcs'!$C:$C,"IT Opex Step Change")</f>
        <v>#VALUE!</v>
      </c>
      <c r="D24" s="48" t="e">
        <f>SUMIFS('[3]Capex calcs'!S:S,'[3]Capex calcs'!$D:$D,$A24,'[3]Capex calcs'!$C:$C,"Reclassification of project from capex to opex")+SUMIFS('[3]Capex calcs'!S:S,'[3]Capex calcs'!$D:$D,$A24,'[3]Capex calcs'!$C:$C,"Turbine and GEA Overhauls")+SUMIFS('[3]Capex calcs'!S:S,'[3]Capex calcs'!$D:$D,$A24,'[3]Capex calcs'!$C:$C,"IT Opex Step Change")</f>
        <v>#VALUE!</v>
      </c>
      <c r="E24" s="48" t="e">
        <f>SUMIFS('[3]Capex calcs'!T:T,'[3]Capex calcs'!$D:$D,$A24,'[3]Capex calcs'!$C:$C,"Reclassification of project from capex to opex")+SUMIFS('[3]Capex calcs'!T:T,'[3]Capex calcs'!$D:$D,$A24,'[3]Capex calcs'!$C:$C,"Turbine and GEA Overhauls")+SUMIFS('[3]Capex calcs'!T:T,'[3]Capex calcs'!$D:$D,$A24,'[3]Capex calcs'!$C:$C,"IT Opex Step Change")</f>
        <v>#VALUE!</v>
      </c>
      <c r="F24" s="48" t="e">
        <f>SUMIFS('[3]Capex calcs'!U:U,'[3]Capex calcs'!$D:$D,$A24,'[3]Capex calcs'!$C:$C,"Reclassification of project from capex to opex")+SUMIFS('[3]Capex calcs'!U:U,'[3]Capex calcs'!$D:$D,$A24,'[3]Capex calcs'!$C:$C,"Turbine and GEA Overhauls")+SUMIFS('[3]Capex calcs'!U:U,'[3]Capex calcs'!$D:$D,$A24,'[3]Capex calcs'!$C:$C,"IT Opex Step Change")</f>
        <v>#VALUE!</v>
      </c>
      <c r="G24" s="49" t="e">
        <f t="shared" si="4"/>
        <v>#VALUE!</v>
      </c>
      <c r="H24" s="70"/>
      <c r="I24" s="48" t="e">
        <f>SUMIFS('[3]Capex calcs'!AC:AC,'[3]Capex calcs'!$D:$D,$A24,'[3]Capex calcs'!$C:$C,"Reclassification of project from capex to opex")+SUMIFS('[3]Capex calcs'!AC:AC,'[3]Capex calcs'!$D:$D,$A24,'[3]Capex calcs'!$C:$C,"Turbine and GEA Overhauls")+SUMIFS('[3]Capex calcs'!AC:AC,'[3]Capex calcs'!$D:$D,$A24,'[3]Capex calcs'!$C:$C,"IT Opex Step Change")</f>
        <v>#VALUE!</v>
      </c>
      <c r="J24" s="48" t="e">
        <f>SUMIFS('[3]Capex calcs'!AD:AD,'[3]Capex calcs'!$D:$D,$A24,'[3]Capex calcs'!$C:$C,"Reclassification of project from capex to opex")+SUMIFS('[3]Capex calcs'!AD:AD,'[3]Capex calcs'!$D:$D,$A24,'[3]Capex calcs'!$C:$C,"Turbine and GEA Overhauls")+SUMIFS('[3]Capex calcs'!AD:AD,'[3]Capex calcs'!$D:$D,$A24,'[3]Capex calcs'!$C:$C,"IT Opex Step Change")</f>
        <v>#VALUE!</v>
      </c>
      <c r="K24" s="48" t="e">
        <f>SUMIFS('[3]Capex calcs'!AE:AE,'[3]Capex calcs'!$D:$D,$A24,'[3]Capex calcs'!$C:$C,"Reclassification of project from capex to opex")+SUMIFS('[3]Capex calcs'!AE:AE,'[3]Capex calcs'!$D:$D,$A24,'[3]Capex calcs'!$C:$C,"Turbine and GEA Overhauls")+SUMIFS('[3]Capex calcs'!AE:AE,'[3]Capex calcs'!$D:$D,$A24,'[3]Capex calcs'!$C:$C,"IT Opex Step Change")</f>
        <v>#VALUE!</v>
      </c>
      <c r="L24" s="48" t="e">
        <f>SUMIFS('[3]Capex calcs'!AF:AF,'[3]Capex calcs'!$D:$D,$A24,'[3]Capex calcs'!$C:$C,"Reclassification of project from capex to opex")+SUMIFS('[3]Capex calcs'!AF:AF,'[3]Capex calcs'!$D:$D,$A24,'[3]Capex calcs'!$C:$C,"Turbine and GEA Overhauls")+SUMIFS('[3]Capex calcs'!AF:AF,'[3]Capex calcs'!$D:$D,$A24,'[3]Capex calcs'!$C:$C,"IT Opex Step Change")</f>
        <v>#VALUE!</v>
      </c>
      <c r="M24" s="48" t="e">
        <f>SUMIFS('[3]Capex calcs'!AG:AG,'[3]Capex calcs'!$D:$D,$A24,'[3]Capex calcs'!$C:$C,"Reclassification of project from capex to opex")+SUMIFS('[3]Capex calcs'!AG:AG,'[3]Capex calcs'!$D:$D,$A24,'[3]Capex calcs'!$C:$C,"Turbine and GEA Overhauls")+SUMIFS('[3]Capex calcs'!AG:AG,'[3]Capex calcs'!$D:$D,$A24,'[3]Capex calcs'!$C:$C,"IT Opex Step Change")</f>
        <v>#VALUE!</v>
      </c>
      <c r="N24" s="49" t="e">
        <f t="shared" si="5"/>
        <v>#VALUE!</v>
      </c>
    </row>
    <row r="25" spans="1:14" ht="14.25" hidden="1" customHeight="1" x14ac:dyDescent="0.2">
      <c r="A25" s="48" t="s">
        <v>104</v>
      </c>
      <c r="B25" s="48" t="e">
        <f>SUMIFS('[3]Capex calcs'!Q:Q,'[3]Capex calcs'!$D:$D,$A25,'[3]Capex calcs'!$C:$C,"Reclassification of project from capex to opex")+SUMIFS('[3]Capex calcs'!Q:Q,'[3]Capex calcs'!$D:$D,$A25,'[3]Capex calcs'!$C:$C,"Turbine and GEA Overhauls")+SUMIFS('[3]Capex calcs'!Q:Q,'[3]Capex calcs'!$D:$D,$A25,'[3]Capex calcs'!$C:$C,"IT Opex Step Change")</f>
        <v>#VALUE!</v>
      </c>
      <c r="C25" s="48" t="e">
        <f>SUMIFS('[3]Capex calcs'!R:R,'[3]Capex calcs'!$D:$D,$A25,'[3]Capex calcs'!$C:$C,"Reclassification of project from capex to opex")+SUMIFS('[3]Capex calcs'!R:R,'[3]Capex calcs'!$D:$D,$A25,'[3]Capex calcs'!$C:$C,"Turbine and GEA Overhauls")+SUMIFS('[3]Capex calcs'!R:R,'[3]Capex calcs'!$D:$D,$A25,'[3]Capex calcs'!$C:$C,"IT Opex Step Change")</f>
        <v>#VALUE!</v>
      </c>
      <c r="D25" s="48" t="e">
        <f>SUMIFS('[3]Capex calcs'!S:S,'[3]Capex calcs'!$D:$D,$A25,'[3]Capex calcs'!$C:$C,"Reclassification of project from capex to opex")+SUMIFS('[3]Capex calcs'!S:S,'[3]Capex calcs'!$D:$D,$A25,'[3]Capex calcs'!$C:$C,"Turbine and GEA Overhauls")+SUMIFS('[3]Capex calcs'!S:S,'[3]Capex calcs'!$D:$D,$A25,'[3]Capex calcs'!$C:$C,"IT Opex Step Change")</f>
        <v>#VALUE!</v>
      </c>
      <c r="E25" s="48" t="e">
        <f>SUMIFS('[3]Capex calcs'!T:T,'[3]Capex calcs'!$D:$D,$A25,'[3]Capex calcs'!$C:$C,"Reclassification of project from capex to opex")+SUMIFS('[3]Capex calcs'!T:T,'[3]Capex calcs'!$D:$D,$A25,'[3]Capex calcs'!$C:$C,"Turbine and GEA Overhauls")+SUMIFS('[3]Capex calcs'!T:T,'[3]Capex calcs'!$D:$D,$A25,'[3]Capex calcs'!$C:$C,"IT Opex Step Change")</f>
        <v>#VALUE!</v>
      </c>
      <c r="F25" s="48" t="e">
        <f>SUMIFS('[3]Capex calcs'!U:U,'[3]Capex calcs'!$D:$D,$A25,'[3]Capex calcs'!$C:$C,"Reclassification of project from capex to opex")+SUMIFS('[3]Capex calcs'!U:U,'[3]Capex calcs'!$D:$D,$A25,'[3]Capex calcs'!$C:$C,"Turbine and GEA Overhauls")+SUMIFS('[3]Capex calcs'!U:U,'[3]Capex calcs'!$D:$D,$A25,'[3]Capex calcs'!$C:$C,"IT Opex Step Change")</f>
        <v>#VALUE!</v>
      </c>
      <c r="G25" s="49" t="e">
        <f t="shared" si="4"/>
        <v>#VALUE!</v>
      </c>
      <c r="H25" s="70"/>
      <c r="I25" s="48" t="e">
        <f>SUMIFS('[3]Capex calcs'!AC:AC,'[3]Capex calcs'!$D:$D,$A25,'[3]Capex calcs'!$C:$C,"Reclassification of project from capex to opex")+SUMIFS('[3]Capex calcs'!AC:AC,'[3]Capex calcs'!$D:$D,$A25,'[3]Capex calcs'!$C:$C,"Turbine and GEA Overhauls")+SUMIFS('[3]Capex calcs'!AC:AC,'[3]Capex calcs'!$D:$D,$A25,'[3]Capex calcs'!$C:$C,"IT Opex Step Change")</f>
        <v>#VALUE!</v>
      </c>
      <c r="J25" s="48" t="e">
        <f>SUMIFS('[3]Capex calcs'!AD:AD,'[3]Capex calcs'!$D:$D,$A25,'[3]Capex calcs'!$C:$C,"Reclassification of project from capex to opex")+SUMIFS('[3]Capex calcs'!AD:AD,'[3]Capex calcs'!$D:$D,$A25,'[3]Capex calcs'!$C:$C,"Turbine and GEA Overhauls")+SUMIFS('[3]Capex calcs'!AD:AD,'[3]Capex calcs'!$D:$D,$A25,'[3]Capex calcs'!$C:$C,"IT Opex Step Change")</f>
        <v>#VALUE!</v>
      </c>
      <c r="K25" s="48" t="e">
        <f>SUMIFS('[3]Capex calcs'!AE:AE,'[3]Capex calcs'!$D:$D,$A25,'[3]Capex calcs'!$C:$C,"Reclassification of project from capex to opex")+SUMIFS('[3]Capex calcs'!AE:AE,'[3]Capex calcs'!$D:$D,$A25,'[3]Capex calcs'!$C:$C,"Turbine and GEA Overhauls")+SUMIFS('[3]Capex calcs'!AE:AE,'[3]Capex calcs'!$D:$D,$A25,'[3]Capex calcs'!$C:$C,"IT Opex Step Change")</f>
        <v>#VALUE!</v>
      </c>
      <c r="L25" s="48" t="e">
        <f>SUMIFS('[3]Capex calcs'!AF:AF,'[3]Capex calcs'!$D:$D,$A25,'[3]Capex calcs'!$C:$C,"Reclassification of project from capex to opex")+SUMIFS('[3]Capex calcs'!AF:AF,'[3]Capex calcs'!$D:$D,$A25,'[3]Capex calcs'!$C:$C,"Turbine and GEA Overhauls")+SUMIFS('[3]Capex calcs'!AF:AF,'[3]Capex calcs'!$D:$D,$A25,'[3]Capex calcs'!$C:$C,"IT Opex Step Change")</f>
        <v>#VALUE!</v>
      </c>
      <c r="M25" s="48" t="e">
        <f>SUMIFS('[3]Capex calcs'!AG:AG,'[3]Capex calcs'!$D:$D,$A25,'[3]Capex calcs'!$C:$C,"Reclassification of project from capex to opex")+SUMIFS('[3]Capex calcs'!AG:AG,'[3]Capex calcs'!$D:$D,$A25,'[3]Capex calcs'!$C:$C,"Turbine and GEA Overhauls")+SUMIFS('[3]Capex calcs'!AG:AG,'[3]Capex calcs'!$D:$D,$A25,'[3]Capex calcs'!$C:$C,"IT Opex Step Change")</f>
        <v>#VALUE!</v>
      </c>
      <c r="N25" s="49" t="e">
        <f t="shared" si="5"/>
        <v>#VALUE!</v>
      </c>
    </row>
    <row r="26" spans="1:14" ht="14.25" hidden="1" customHeight="1" x14ac:dyDescent="0.2">
      <c r="A26" s="48" t="s">
        <v>152</v>
      </c>
      <c r="B26" s="48" t="e">
        <f>SUMIFS('[3]Capex calcs'!Q:Q,'[3]Capex calcs'!$D:$D,$A26,'[3]Capex calcs'!$C:$C,"Reclassification of project from capex to opex")+SUMIFS('[3]Capex calcs'!Q:Q,'[3]Capex calcs'!$D:$D,$A26,'[3]Capex calcs'!$C:$C,"Turbine and GEA Overhauls")+SUMIFS('[3]Capex calcs'!Q:Q,'[3]Capex calcs'!$D:$D,$A26,'[3]Capex calcs'!$C:$C,"IT Opex Step Change")</f>
        <v>#VALUE!</v>
      </c>
      <c r="C26" s="48" t="e">
        <f>SUMIFS('[3]Capex calcs'!R:R,'[3]Capex calcs'!$D:$D,$A26,'[3]Capex calcs'!$C:$C,"Reclassification of project from capex to opex")+SUMIFS('[3]Capex calcs'!R:R,'[3]Capex calcs'!$D:$D,$A26,'[3]Capex calcs'!$C:$C,"Turbine and GEA Overhauls")+SUMIFS('[3]Capex calcs'!R:R,'[3]Capex calcs'!$D:$D,$A26,'[3]Capex calcs'!$C:$C,"IT Opex Step Change")</f>
        <v>#VALUE!</v>
      </c>
      <c r="D26" s="48" t="e">
        <f>SUMIFS('[3]Capex calcs'!S:S,'[3]Capex calcs'!$D:$D,$A26,'[3]Capex calcs'!$C:$C,"Reclassification of project from capex to opex")+SUMIFS('[3]Capex calcs'!S:S,'[3]Capex calcs'!$D:$D,$A26,'[3]Capex calcs'!$C:$C,"Turbine and GEA Overhauls")+SUMIFS('[3]Capex calcs'!S:S,'[3]Capex calcs'!$D:$D,$A26,'[3]Capex calcs'!$C:$C,"IT Opex Step Change")</f>
        <v>#VALUE!</v>
      </c>
      <c r="E26" s="48" t="e">
        <f>SUMIFS('[3]Capex calcs'!T:T,'[3]Capex calcs'!$D:$D,$A26,'[3]Capex calcs'!$C:$C,"Reclassification of project from capex to opex")+SUMIFS('[3]Capex calcs'!T:T,'[3]Capex calcs'!$D:$D,$A26,'[3]Capex calcs'!$C:$C,"Turbine and GEA Overhauls")+SUMIFS('[3]Capex calcs'!T:T,'[3]Capex calcs'!$D:$D,$A26,'[3]Capex calcs'!$C:$C,"IT Opex Step Change")</f>
        <v>#VALUE!</v>
      </c>
      <c r="F26" s="48" t="e">
        <f>SUMIFS('[3]Capex calcs'!U:U,'[3]Capex calcs'!$D:$D,$A26,'[3]Capex calcs'!$C:$C,"Reclassification of project from capex to opex")+SUMIFS('[3]Capex calcs'!U:U,'[3]Capex calcs'!$D:$D,$A26,'[3]Capex calcs'!$C:$C,"Turbine and GEA Overhauls")+SUMIFS('[3]Capex calcs'!U:U,'[3]Capex calcs'!$D:$D,$A26,'[3]Capex calcs'!$C:$C,"IT Opex Step Change")</f>
        <v>#VALUE!</v>
      </c>
      <c r="G26" s="49" t="e">
        <f t="shared" si="4"/>
        <v>#VALUE!</v>
      </c>
      <c r="H26" s="70"/>
      <c r="I26" s="48" t="e">
        <f>SUMIFS('[3]Capex calcs'!AC:AC,'[3]Capex calcs'!$D:$D,$A26,'[3]Capex calcs'!$C:$C,"Reclassification of project from capex to opex")+SUMIFS('[3]Capex calcs'!AC:AC,'[3]Capex calcs'!$D:$D,$A26,'[3]Capex calcs'!$C:$C,"Turbine and GEA Overhauls")+SUMIFS('[3]Capex calcs'!AC:AC,'[3]Capex calcs'!$D:$D,$A26,'[3]Capex calcs'!$C:$C,"IT Opex Step Change")</f>
        <v>#VALUE!</v>
      </c>
      <c r="J26" s="48" t="e">
        <f>SUMIFS('[3]Capex calcs'!AD:AD,'[3]Capex calcs'!$D:$D,$A26,'[3]Capex calcs'!$C:$C,"Reclassification of project from capex to opex")+SUMIFS('[3]Capex calcs'!AD:AD,'[3]Capex calcs'!$D:$D,$A26,'[3]Capex calcs'!$C:$C,"Turbine and GEA Overhauls")+SUMIFS('[3]Capex calcs'!AD:AD,'[3]Capex calcs'!$D:$D,$A26,'[3]Capex calcs'!$C:$C,"IT Opex Step Change")</f>
        <v>#VALUE!</v>
      </c>
      <c r="K26" s="48" t="e">
        <f>SUMIFS('[3]Capex calcs'!AE:AE,'[3]Capex calcs'!$D:$D,$A26,'[3]Capex calcs'!$C:$C,"Reclassification of project from capex to opex")+SUMIFS('[3]Capex calcs'!AE:AE,'[3]Capex calcs'!$D:$D,$A26,'[3]Capex calcs'!$C:$C,"Turbine and GEA Overhauls")+SUMIFS('[3]Capex calcs'!AE:AE,'[3]Capex calcs'!$D:$D,$A26,'[3]Capex calcs'!$C:$C,"IT Opex Step Change")</f>
        <v>#VALUE!</v>
      </c>
      <c r="L26" s="48" t="e">
        <f>SUMIFS('[3]Capex calcs'!AF:AF,'[3]Capex calcs'!$D:$D,$A26,'[3]Capex calcs'!$C:$C,"Reclassification of project from capex to opex")+SUMIFS('[3]Capex calcs'!AF:AF,'[3]Capex calcs'!$D:$D,$A26,'[3]Capex calcs'!$C:$C,"Turbine and GEA Overhauls")+SUMIFS('[3]Capex calcs'!AF:AF,'[3]Capex calcs'!$D:$D,$A26,'[3]Capex calcs'!$C:$C,"IT Opex Step Change")</f>
        <v>#VALUE!</v>
      </c>
      <c r="M26" s="48" t="e">
        <f>SUMIFS('[3]Capex calcs'!AG:AG,'[3]Capex calcs'!$D:$D,$A26,'[3]Capex calcs'!$C:$C,"Reclassification of project from capex to opex")+SUMIFS('[3]Capex calcs'!AG:AG,'[3]Capex calcs'!$D:$D,$A26,'[3]Capex calcs'!$C:$C,"Turbine and GEA Overhauls")+SUMIFS('[3]Capex calcs'!AG:AG,'[3]Capex calcs'!$D:$D,$A26,'[3]Capex calcs'!$C:$C,"IT Opex Step Change")</f>
        <v>#VALUE!</v>
      </c>
      <c r="N26" s="49" t="e">
        <f t="shared" si="5"/>
        <v>#VALUE!</v>
      </c>
    </row>
    <row r="27" spans="1:14" ht="14.25" hidden="1" customHeight="1" x14ac:dyDescent="0.2">
      <c r="A27" s="49" t="s">
        <v>1055</v>
      </c>
      <c r="B27" s="49" t="e">
        <f t="shared" ref="B27:G27" si="6">SUM(B20:B26)</f>
        <v>#VALUE!</v>
      </c>
      <c r="C27" s="49" t="e">
        <f t="shared" si="6"/>
        <v>#VALUE!</v>
      </c>
      <c r="D27" s="49" t="e">
        <f t="shared" si="6"/>
        <v>#VALUE!</v>
      </c>
      <c r="E27" s="49" t="e">
        <f t="shared" si="6"/>
        <v>#VALUE!</v>
      </c>
      <c r="F27" s="49" t="e">
        <f t="shared" si="6"/>
        <v>#VALUE!</v>
      </c>
      <c r="G27" s="49" t="e">
        <f t="shared" si="6"/>
        <v>#VALUE!</v>
      </c>
      <c r="H27" s="70"/>
      <c r="I27" s="49" t="e">
        <f t="shared" ref="I27:N27" si="7">SUM(I20:I26)</f>
        <v>#VALUE!</v>
      </c>
      <c r="J27" s="49" t="e">
        <f t="shared" si="7"/>
        <v>#VALUE!</v>
      </c>
      <c r="K27" s="49" t="e">
        <f t="shared" si="7"/>
        <v>#VALUE!</v>
      </c>
      <c r="L27" s="49" t="e">
        <f t="shared" si="7"/>
        <v>#VALUE!</v>
      </c>
      <c r="M27" s="49" t="e">
        <f t="shared" si="7"/>
        <v>#VALUE!</v>
      </c>
      <c r="N27" s="49" t="e">
        <f t="shared" si="7"/>
        <v>#VALUE!</v>
      </c>
    </row>
    <row r="28" spans="1:14" ht="14.25" hidden="1" customHeight="1" x14ac:dyDescent="0.2">
      <c r="H28" s="70"/>
      <c r="N28" s="69"/>
    </row>
    <row r="29" spans="1:14" ht="14.25" hidden="1" customHeight="1" x14ac:dyDescent="0.2">
      <c r="A29" s="52" t="s">
        <v>1056</v>
      </c>
      <c r="B29" s="52" t="e">
        <f>ROUND(SUM('[3]Capex calcs'!Q:Q)-B12-B27,3)</f>
        <v>#VALUE!</v>
      </c>
      <c r="C29" s="52" t="e">
        <f>ROUND(SUM('[3]Capex calcs'!R:R)-C12-C27,3)</f>
        <v>#VALUE!</v>
      </c>
      <c r="D29" s="52" t="e">
        <f>ROUND(SUM('[3]Capex calcs'!S:S)-D12-D27,3)</f>
        <v>#VALUE!</v>
      </c>
      <c r="E29" s="52" t="e">
        <f>ROUND(SUM('[3]Capex calcs'!T:T)-E12-E27,3)</f>
        <v>#VALUE!</v>
      </c>
      <c r="F29" s="52" t="e">
        <f>ROUND(SUM('[3]Capex calcs'!U:U)-F12-F27,3)</f>
        <v>#VALUE!</v>
      </c>
      <c r="G29" s="52" t="e">
        <f>ROUND(SUM('[3]Capex calcs'!V:V)-G12-G27,3)</f>
        <v>#VALUE!</v>
      </c>
      <c r="H29" s="70"/>
      <c r="I29" s="52" t="e">
        <f>ROUND(SUM('[3]Capex calcs'!AC:AC)-I12-I27,3)</f>
        <v>#VALUE!</v>
      </c>
      <c r="J29" s="52" t="e">
        <f>ROUND(SUM('[3]Capex calcs'!AD:AD)-J12-J27,3)</f>
        <v>#VALUE!</v>
      </c>
      <c r="K29" s="52" t="e">
        <f>ROUND(SUM('[3]Capex calcs'!AE:AE)-K12-K27,3)</f>
        <v>#VALUE!</v>
      </c>
      <c r="L29" s="52" t="e">
        <f>ROUND(SUM('[3]Capex calcs'!AF:AF)-L12-L27,3)</f>
        <v>#VALUE!</v>
      </c>
      <c r="M29" s="52" t="e">
        <f>ROUND(SUM('[3]Capex calcs'!AG:AG)-M12-M27,3)</f>
        <v>#VALUE!</v>
      </c>
      <c r="N29" s="52" t="e">
        <f>ROUND(SUM('[3]Capex calcs'!AH:AH)-N12-N27,3)</f>
        <v>#VALUE!</v>
      </c>
    </row>
    <row r="30" spans="1:14" ht="12.75" hidden="1" customHeight="1" x14ac:dyDescent="0.2"/>
    <row r="31" spans="1:14" ht="12.75" hidden="1" customHeight="1" x14ac:dyDescent="0.2"/>
    <row r="32" spans="1:14" ht="12.75" hidden="1" customHeight="1" x14ac:dyDescent="0.2"/>
  </sheetData>
  <mergeCells count="4">
    <mergeCell ref="B3:G3"/>
    <mergeCell ref="I3:N3"/>
    <mergeCell ref="B18:G18"/>
    <mergeCell ref="I18:N18"/>
  </mergeCells>
  <pageMargins left="0.7" right="0.7" top="0.75" bottom="0.75" header="0.3" footer="0.3"/>
  <pageSetup paperSize="9" scale="5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DAE0E-44B2-4E51-8CF5-97DB8DACAD76}">
  <dimension ref="A1:G37"/>
  <sheetViews>
    <sheetView showGridLines="0" zoomScaleNormal="100" workbookViewId="0">
      <selection activeCell="K33" sqref="K33"/>
    </sheetView>
  </sheetViews>
  <sheetFormatPr defaultRowHeight="15" x14ac:dyDescent="0.25"/>
  <cols>
    <col min="1" max="1" width="47" customWidth="1"/>
  </cols>
  <sheetData>
    <row r="1" spans="1:2" x14ac:dyDescent="0.25">
      <c r="A1" s="84" t="s">
        <v>1135</v>
      </c>
      <c r="B1" s="84"/>
    </row>
    <row r="2" spans="1:2" ht="26.25" x14ac:dyDescent="0.25">
      <c r="A2" s="85" t="s">
        <v>1133</v>
      </c>
      <c r="B2" s="86" t="s">
        <v>1036</v>
      </c>
    </row>
    <row r="3" spans="1:2" x14ac:dyDescent="0.25">
      <c r="A3" s="87" t="s">
        <v>68</v>
      </c>
      <c r="B3" s="88">
        <f>'Spend by Asset Class'!N5</f>
        <v>1040.7915451215522</v>
      </c>
    </row>
    <row r="4" spans="1:2" x14ac:dyDescent="0.25">
      <c r="A4" s="87" t="s">
        <v>36</v>
      </c>
      <c r="B4" s="88">
        <f>'Spend by Asset Class'!N6</f>
        <v>27741.914395256859</v>
      </c>
    </row>
    <row r="5" spans="1:2" x14ac:dyDescent="0.25">
      <c r="A5" s="87" t="s">
        <v>91</v>
      </c>
      <c r="B5" s="88">
        <f>'Spend by Asset Class'!N7</f>
        <v>21005.563452760533</v>
      </c>
    </row>
    <row r="6" spans="1:2" x14ac:dyDescent="0.25">
      <c r="A6" s="87" t="s">
        <v>1126</v>
      </c>
      <c r="B6" s="88">
        <f>'Spend by Asset Class'!N8</f>
        <v>6443.879268458757</v>
      </c>
    </row>
    <row r="7" spans="1:2" x14ac:dyDescent="0.25">
      <c r="A7" s="87" t="s">
        <v>1127</v>
      </c>
      <c r="B7" s="88">
        <f>'Spend by Asset Class'!N9</f>
        <v>54147.94186193413</v>
      </c>
    </row>
    <row r="8" spans="1:2" x14ac:dyDescent="0.25">
      <c r="A8" s="87" t="s">
        <v>34</v>
      </c>
      <c r="B8" s="88">
        <f>'Spend by Asset Class'!N10</f>
        <v>22810.621841572196</v>
      </c>
    </row>
    <row r="9" spans="1:2" x14ac:dyDescent="0.25">
      <c r="A9" s="87" t="s">
        <v>39</v>
      </c>
      <c r="B9" s="88">
        <f>'Spend by Asset Class'!N11</f>
        <v>78454.209891141203</v>
      </c>
    </row>
    <row r="10" spans="1:2" x14ac:dyDescent="0.25">
      <c r="A10" s="87" t="s">
        <v>118</v>
      </c>
      <c r="B10" s="88">
        <f>'Spend by Asset Class'!N12</f>
        <v>50311.77209759751</v>
      </c>
    </row>
    <row r="11" spans="1:2" x14ac:dyDescent="0.25">
      <c r="A11" s="39"/>
      <c r="B11" s="89">
        <f>SUM(B3:B10)</f>
        <v>261956.69435384273</v>
      </c>
    </row>
    <row r="12" spans="1:2" x14ac:dyDescent="0.25">
      <c r="A12" s="84"/>
      <c r="B12" s="84"/>
    </row>
    <row r="13" spans="1:2" x14ac:dyDescent="0.25">
      <c r="A13" s="84"/>
      <c r="B13" s="84"/>
    </row>
    <row r="14" spans="1:2" x14ac:dyDescent="0.25">
      <c r="A14" s="84"/>
      <c r="B14" s="84"/>
    </row>
    <row r="15" spans="1:2" x14ac:dyDescent="0.25">
      <c r="A15" s="84" t="s">
        <v>1134</v>
      </c>
      <c r="B15" s="84"/>
    </row>
    <row r="16" spans="1:2" ht="26.25" x14ac:dyDescent="0.25">
      <c r="A16" s="85" t="s">
        <v>1133</v>
      </c>
      <c r="B16" s="86" t="s">
        <v>1036</v>
      </c>
    </row>
    <row r="17" spans="1:7" x14ac:dyDescent="0.25">
      <c r="A17" s="65" t="s">
        <v>1123</v>
      </c>
      <c r="B17" s="90">
        <f>SUM('Spend by Vision Driver'!N7:N9)</f>
        <v>165702.60221159947</v>
      </c>
    </row>
    <row r="18" spans="1:7" x14ac:dyDescent="0.25">
      <c r="A18" s="65" t="s">
        <v>1124</v>
      </c>
      <c r="B18" s="90">
        <f>SUM('Spend by Vision Driver'!N5:N6)</f>
        <v>67998.247086558229</v>
      </c>
    </row>
    <row r="19" spans="1:7" x14ac:dyDescent="0.25">
      <c r="A19" s="65" t="s">
        <v>1125</v>
      </c>
      <c r="B19" s="90">
        <f>SUM('Spend by Vision Driver'!N10:N11)</f>
        <v>28255.845055685033</v>
      </c>
    </row>
    <row r="20" spans="1:7" x14ac:dyDescent="0.25">
      <c r="A20" s="39"/>
      <c r="B20" s="89">
        <f>SUM(B17:B19)</f>
        <v>261956.69435384273</v>
      </c>
    </row>
    <row r="23" spans="1:7" x14ac:dyDescent="0.25">
      <c r="A23" s="84" t="s">
        <v>1138</v>
      </c>
    </row>
    <row r="24" spans="1:7" x14ac:dyDescent="0.25">
      <c r="A24" s="73" t="s">
        <v>1128</v>
      </c>
      <c r="B24" s="73">
        <v>2026</v>
      </c>
      <c r="C24" s="73">
        <v>2027</v>
      </c>
      <c r="D24" s="73">
        <v>2028</v>
      </c>
      <c r="E24" s="73">
        <v>2029</v>
      </c>
      <c r="F24" s="73">
        <v>2030</v>
      </c>
      <c r="G24" s="74" t="s">
        <v>1112</v>
      </c>
    </row>
    <row r="25" spans="1:7" x14ac:dyDescent="0.25">
      <c r="A25" s="75" t="s">
        <v>1113</v>
      </c>
      <c r="B25" s="76">
        <f>('Spend by Business Case'!J5)/1000</f>
        <v>7.6696251577209296</v>
      </c>
      <c r="C25" s="76">
        <f>('Spend by Business Case'!K5)/1000</f>
        <v>5.1339342214788228</v>
      </c>
      <c r="D25" s="76">
        <f>('Spend by Business Case'!L5)/1000</f>
        <v>7.4812217057078225</v>
      </c>
      <c r="E25" s="76">
        <f>('Spend by Business Case'!M5)/1000</f>
        <v>5.5293452936116827</v>
      </c>
      <c r="F25" s="76">
        <f>('Spend by Business Case'!N5)/1000</f>
        <v>5.7473078312427592</v>
      </c>
      <c r="G25" s="76">
        <f>SUM(B25:F25)</f>
        <v>31.56143420976202</v>
      </c>
    </row>
    <row r="26" spans="1:7" x14ac:dyDescent="0.25">
      <c r="A26" s="75" t="s">
        <v>61</v>
      </c>
      <c r="B26" s="76">
        <f>('Spend by Business Case'!J6)/1000</f>
        <v>2.5948867040981876</v>
      </c>
      <c r="C26" s="76">
        <f>('Spend by Business Case'!K6)/1000</f>
        <v>2.4588082865112102</v>
      </c>
      <c r="D26" s="76">
        <f>('Spend by Business Case'!L6)/1000</f>
        <v>1.7907446624906653</v>
      </c>
      <c r="E26" s="76">
        <f>('Spend by Business Case'!M6)/1000</f>
        <v>1.7330165271918558</v>
      </c>
      <c r="F26" s="76">
        <f>('Spend by Business Case'!N6)/1000</f>
        <v>2.8081375712302665</v>
      </c>
      <c r="G26" s="76">
        <f t="shared" ref="G26:G35" si="0">SUM(B26:F26)</f>
        <v>11.385593751522185</v>
      </c>
    </row>
    <row r="27" spans="1:7" x14ac:dyDescent="0.25">
      <c r="A27" s="75" t="s">
        <v>1114</v>
      </c>
      <c r="B27" s="76">
        <f>('Spend by Business Case'!J7)/1000</f>
        <v>5.3225769848014366</v>
      </c>
      <c r="C27" s="76">
        <f>('Spend by Business Case'!K7)/1000</f>
        <v>4.5591234311551405</v>
      </c>
      <c r="D27" s="76">
        <f>('Spend by Business Case'!L7)/1000</f>
        <v>4.7451255615407284</v>
      </c>
      <c r="E27" s="76">
        <f>('Spend by Business Case'!M7)/1000</f>
        <v>4.3950781170350188</v>
      </c>
      <c r="F27" s="76">
        <f>('Spend by Business Case'!N7)/1000</f>
        <v>3.9587371659609221</v>
      </c>
      <c r="G27" s="76">
        <f t="shared" si="0"/>
        <v>22.980641260493247</v>
      </c>
    </row>
    <row r="28" spans="1:7" x14ac:dyDescent="0.25">
      <c r="A28" s="75" t="s">
        <v>78</v>
      </c>
      <c r="B28" s="76">
        <f>('Spend by Business Case'!J8)/1000</f>
        <v>3.9102738164760185</v>
      </c>
      <c r="C28" s="76">
        <f>('Spend by Business Case'!K8)/1000</f>
        <v>0</v>
      </c>
      <c r="D28" s="76">
        <f>('Spend by Business Case'!L8)/1000</f>
        <v>0</v>
      </c>
      <c r="E28" s="76">
        <f>('Spend by Business Case'!M8)/1000</f>
        <v>0</v>
      </c>
      <c r="F28" s="76">
        <f>('Spend by Business Case'!N8)/1000</f>
        <v>0</v>
      </c>
      <c r="G28" s="76">
        <f t="shared" si="0"/>
        <v>3.9102738164760185</v>
      </c>
    </row>
    <row r="29" spans="1:7" x14ac:dyDescent="0.25">
      <c r="A29" s="75" t="s">
        <v>1115</v>
      </c>
      <c r="B29" s="76">
        <f>('Spend by Business Case'!J9)/1000</f>
        <v>3.1158032806758045</v>
      </c>
      <c r="C29" s="76">
        <f>('Spend by Business Case'!K9)/1000</f>
        <v>3.1237351063233225</v>
      </c>
      <c r="D29" s="76">
        <f>('Spend by Business Case'!L9)/1000</f>
        <v>3.1316871238290669</v>
      </c>
      <c r="E29" s="76">
        <f>('Spend by Business Case'!M9)/1000</f>
        <v>3.1396593845949656</v>
      </c>
      <c r="F29" s="76">
        <f>('Spend by Business Case'!N9)/1000</f>
        <v>3.1476519401538003</v>
      </c>
      <c r="G29" s="76">
        <f t="shared" si="0"/>
        <v>15.65853683557696</v>
      </c>
    </row>
    <row r="30" spans="1:7" x14ac:dyDescent="0.25">
      <c r="A30" s="75" t="s">
        <v>1116</v>
      </c>
      <c r="B30" s="76">
        <f>('Spend by Business Case'!J10)/1000</f>
        <v>1.1056076157236725</v>
      </c>
      <c r="C30" s="76">
        <f>('Spend by Business Case'!K10)/1000</f>
        <v>16.651880643899386</v>
      </c>
      <c r="D30" s="76">
        <f>('Spend by Business Case'!L10)/1000</f>
        <v>16.870675336800062</v>
      </c>
      <c r="E30" s="76">
        <f>('Spend by Business Case'!M10)/1000</f>
        <v>0</v>
      </c>
      <c r="F30" s="76">
        <f>('Spend by Business Case'!N10)/1000</f>
        <v>0</v>
      </c>
      <c r="G30" s="76">
        <f t="shared" si="0"/>
        <v>34.628163596423121</v>
      </c>
    </row>
    <row r="31" spans="1:7" x14ac:dyDescent="0.25">
      <c r="A31" s="75" t="s">
        <v>1117</v>
      </c>
      <c r="B31" s="76">
        <f>('Spend by Business Case'!J11)/1000</f>
        <v>0</v>
      </c>
      <c r="C31" s="76">
        <f>('Spend by Business Case'!K11)/1000</f>
        <v>0.57436419696912711</v>
      </c>
      <c r="D31" s="76">
        <f>('Spend by Business Case'!L11)/1000</f>
        <v>0</v>
      </c>
      <c r="E31" s="76">
        <f>('Spend by Business Case'!M11)/1000</f>
        <v>0</v>
      </c>
      <c r="F31" s="76">
        <f>('Spend by Business Case'!N11)/1000</f>
        <v>0</v>
      </c>
      <c r="G31" s="76">
        <f t="shared" si="0"/>
        <v>0.57436419696912711</v>
      </c>
    </row>
    <row r="32" spans="1:7" x14ac:dyDescent="0.25">
      <c r="A32" s="75" t="s">
        <v>1118</v>
      </c>
      <c r="B32" s="76">
        <f>('Spend by Business Case'!J12)/1000</f>
        <v>4.333278285154063</v>
      </c>
      <c r="C32" s="76">
        <f>('Spend by Business Case'!K12)/1000</f>
        <v>4.2233906293977235</v>
      </c>
      <c r="D32" s="76">
        <f>('Spend by Business Case'!L12)/1000</f>
        <v>4.910990520990401</v>
      </c>
      <c r="E32" s="76">
        <f>('Spend by Business Case'!M12)/1000</f>
        <v>4.2449207673073799</v>
      </c>
      <c r="F32" s="76">
        <f>('Spend by Business Case'!N12)/1000</f>
        <v>4.1744972327594576</v>
      </c>
      <c r="G32" s="76">
        <f t="shared" si="0"/>
        <v>21.887077435609022</v>
      </c>
    </row>
    <row r="33" spans="1:7" x14ac:dyDescent="0.25">
      <c r="A33" s="75" t="s">
        <v>1119</v>
      </c>
      <c r="B33" s="76">
        <f>('Spend by Business Case'!J13)/1000</f>
        <v>0.98499587582654469</v>
      </c>
      <c r="C33" s="76">
        <f>('Spend by Business Case'!K13)/1000</f>
        <v>0.70535954013752455</v>
      </c>
      <c r="D33" s="76">
        <f>('Spend by Business Case'!L13)/1000</f>
        <v>0.70715515699366027</v>
      </c>
      <c r="E33" s="76">
        <f>('Spend by Business Case'!M13)/1000</f>
        <v>0.70895534490854062</v>
      </c>
      <c r="F33" s="76">
        <f>('Spend by Business Case'!N13)/1000</f>
        <v>0.71076011551859997</v>
      </c>
      <c r="G33" s="76">
        <f t="shared" si="0"/>
        <v>3.8172260333848702</v>
      </c>
    </row>
    <row r="34" spans="1:7" x14ac:dyDescent="0.25">
      <c r="A34" s="75" t="s">
        <v>1120</v>
      </c>
      <c r="B34" s="76">
        <f>('Spend by Business Case'!J14)/1000</f>
        <v>3.2163130639234114</v>
      </c>
      <c r="C34" s="76">
        <f>('Spend by Business Case'!K14)/1000</f>
        <v>2.588669512304715</v>
      </c>
      <c r="D34" s="76">
        <f>('Spend by Business Case'!L14)/1000</f>
        <v>2.3295711314676866</v>
      </c>
      <c r="E34" s="76">
        <f>('Spend by Business Case'!M14)/1000</f>
        <v>2.2281453697125562</v>
      </c>
      <c r="F34" s="76">
        <f>('Spend by Business Case'!N14)/1000</f>
        <v>2.3353546652754003</v>
      </c>
      <c r="G34" s="76">
        <f t="shared" si="0"/>
        <v>12.698053742683769</v>
      </c>
    </row>
    <row r="35" spans="1:7" x14ac:dyDescent="0.25">
      <c r="A35" s="75" t="s">
        <v>199</v>
      </c>
      <c r="B35" s="76">
        <f>('Spend by Business Case'!J15)/1000</f>
        <v>1.005097832476066</v>
      </c>
      <c r="C35" s="76">
        <f>('Spend by Business Case'!K15)/1000</f>
        <v>1.390565950556834</v>
      </c>
      <c r="D35" s="76">
        <f>('Spend by Business Case'!L15)/1000</f>
        <v>1.3941058809303588</v>
      </c>
      <c r="E35" s="76">
        <f>('Spend by Business Case'!M15)/1000</f>
        <v>1.3368872218275336</v>
      </c>
      <c r="F35" s="76">
        <f>('Spend by Business Case'!N15)/1000</f>
        <v>0.63968410396674003</v>
      </c>
      <c r="G35" s="76">
        <f t="shared" si="0"/>
        <v>5.7663409897575324</v>
      </c>
    </row>
    <row r="36" spans="1:7" x14ac:dyDescent="0.25">
      <c r="A36" s="75" t="s">
        <v>1121</v>
      </c>
      <c r="B36" s="76">
        <f>B37-SUM(B25:B35)</f>
        <v>19.944370670189763</v>
      </c>
      <c r="C36" s="76">
        <f t="shared" ref="C36:F36" si="1">C37-SUM(C25:C35)</f>
        <v>25.358395701045474</v>
      </c>
      <c r="D36" s="76">
        <f t="shared" si="1"/>
        <v>15.057289757246259</v>
      </c>
      <c r="E36" s="76">
        <f t="shared" si="1"/>
        <v>25.814050134964639</v>
      </c>
      <c r="F36" s="76">
        <f t="shared" si="1"/>
        <v>10.914882221738765</v>
      </c>
      <c r="G36" s="76">
        <f>SUM(B36:F36)</f>
        <v>97.088988485184899</v>
      </c>
    </row>
    <row r="37" spans="1:7" x14ac:dyDescent="0.25">
      <c r="A37" s="77" t="s">
        <v>1036</v>
      </c>
      <c r="B37" s="78">
        <f>('Spend by Business Case'!J31)/1000</f>
        <v>53.202829287065896</v>
      </c>
      <c r="C37" s="78">
        <f>('Spend by Business Case'!K31)/1000</f>
        <v>66.768227219779277</v>
      </c>
      <c r="D37" s="78">
        <f>('Spend by Business Case'!L31)/1000</f>
        <v>58.418566837996714</v>
      </c>
      <c r="E37" s="78">
        <f>('Spend by Business Case'!M31)/1000</f>
        <v>49.130058161154174</v>
      </c>
      <c r="F37" s="78">
        <f>('Spend by Business Case'!N31)/1000</f>
        <v>34.437012847846709</v>
      </c>
      <c r="G37" s="78">
        <f>SUM(G25:G36)</f>
        <v>261.95669435384281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d6daee-f4a7-4732-a98f-e16bcf69aece" xsi:nil="true"/>
    <lcf76f155ced4ddcb4097134ff3c332f xmlns="11cdd4fa-266d-4037-89ac-74561c71e55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13840557847574E8A2F34BEAF52EB06" ma:contentTypeVersion="17" ma:contentTypeDescription="Create a new document." ma:contentTypeScope="" ma:versionID="93fa0966094d3fd5756e45a46f03ee6f">
  <xsd:schema xmlns:xsd="http://www.w3.org/2001/XMLSchema" xmlns:xs="http://www.w3.org/2001/XMLSchema" xmlns:p="http://schemas.microsoft.com/office/2006/metadata/properties" xmlns:ns2="11cdd4fa-266d-4037-89ac-74561c71e551" xmlns:ns3="74d6daee-f4a7-4732-a98f-e16bcf69aece" targetNamespace="http://schemas.microsoft.com/office/2006/metadata/properties" ma:root="true" ma:fieldsID="5aefd541dfa9dab29b269403ac92ed8c" ns2:_="" ns3:_="">
    <xsd:import namespace="11cdd4fa-266d-4037-89ac-74561c71e551"/>
    <xsd:import namespace="74d6daee-f4a7-4732-a98f-e16bcf69ae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dd4fa-266d-4037-89ac-74561c71e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eeeb581-cbb3-4079-81a4-cc92836bd0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d6daee-f4a7-4732-a98f-e16bcf69ae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9f5d188-7959-4383-af8d-fe7395181e03}" ma:internalName="TaxCatchAll" ma:showField="CatchAllData" ma:web="74d6daee-f4a7-4732-a98f-e16bcf69ae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AC1F81-0CDD-4A8F-977F-5366D459646F}">
  <ds:schemaRefs>
    <ds:schemaRef ds:uri="http://schemas.openxmlformats.org/package/2006/metadata/core-properties"/>
    <ds:schemaRef ds:uri="http://schemas.microsoft.com/office/2006/metadata/properties"/>
    <ds:schemaRef ds:uri="b3e0a2a9-1f25-4afd-adc3-36c45636681f"/>
    <ds:schemaRef ds:uri="http://schemas.microsoft.com/office/2006/documentManagement/types"/>
    <ds:schemaRef ds:uri="http://purl.org/dc/elements/1.1/"/>
    <ds:schemaRef ds:uri="http://www.w3.org/XML/1998/namespace"/>
    <ds:schemaRef ds:uri="ad1f3f30-7f35-451a-a7ca-fe70b9236925"/>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7099961C-A93D-49E9-A15A-0213D6FA47BE}"/>
</file>

<file path=customXml/itemProps3.xml><?xml version="1.0" encoding="utf-8"?>
<ds:datastoreItem xmlns:ds="http://schemas.openxmlformats.org/officeDocument/2006/customXml" ds:itemID="{3FF85B16-5F16-4981-A43A-47847649C4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Cover Sheet</vt:lpstr>
      <vt:lpstr>Labour cost esc</vt:lpstr>
      <vt:lpstr>Capex calcs historical included</vt:lpstr>
      <vt:lpstr>Schedule of variance</vt:lpstr>
      <vt:lpstr>Tariff Model Input</vt:lpstr>
      <vt:lpstr>Spend by Business Case</vt:lpstr>
      <vt:lpstr>Spend by Asset Class</vt:lpstr>
      <vt:lpstr>Spend by Vision Driver</vt:lpstr>
      <vt:lpstr>Charts &amp; Tables</vt:lpstr>
      <vt:lpstr>'Cover Sheet'!Print_Area</vt:lpstr>
      <vt:lpstr>'Spend by Vision Driver'!Print_Area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Li</dc:creator>
  <cp:lastModifiedBy>Sarah Li</cp:lastModifiedBy>
  <dcterms:created xsi:type="dcterms:W3CDTF">2025-02-18T04:34:53Z</dcterms:created>
  <dcterms:modified xsi:type="dcterms:W3CDTF">2025-08-19T02:54:46Z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0x010100713840557847574E8A2F34BEAF52EB06</vt:lpwstr>
  </property>
  <property fmtid="{D5CDD505-2E9C-101B-9397-08002B2CF9AE}" pid="3" name="MediaServiceImageTags">
    <vt:lpwstr/>
  </property>
</Properties>
</file>